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justyna.nanaszko\Desktop\ubezpieczenie\"/>
    </mc:Choice>
  </mc:AlternateContent>
  <xr:revisionPtr revIDLastSave="0" documentId="8_{BFD00FF1-C0CE-4C01-9A67-AE14209E9E29}" xr6:coauthVersionLast="45" xr6:coauthVersionMax="45" xr10:uidLastSave="{00000000-0000-0000-0000-000000000000}"/>
  <bookViews>
    <workbookView xWindow="1470" yWindow="1470" windowWidth="21600" windowHeight="11385" firstSheet="1" activeTab="2" xr2:uid="{00000000-000D-0000-FFFF-FFFF00000000}"/>
  </bookViews>
  <sheets>
    <sheet name="Zakładka Nr 1 - Wykaz środków " sheetId="4" r:id="rId1"/>
    <sheet name="Zakładka Nr 2 - Sprzęt przenośn" sheetId="5" r:id="rId2"/>
    <sheet name="Zakładka Nr 3 - Wykaz pojazdów" sheetId="6" r:id="rId3"/>
    <sheet name="Zakładka Nr 4 - przebieg ubezp.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6" l="1"/>
  <c r="L24" i="6"/>
  <c r="L23" i="6"/>
  <c r="L18" i="6"/>
  <c r="L13" i="6"/>
  <c r="O16" i="7" l="1"/>
  <c r="M16" i="7"/>
  <c r="K16" i="7"/>
  <c r="D99" i="4"/>
  <c r="E95" i="4"/>
  <c r="D87" i="4"/>
  <c r="D88" i="4"/>
  <c r="D58" i="4"/>
  <c r="E97" i="4" l="1"/>
  <c r="E96" i="4"/>
  <c r="E98" i="4"/>
  <c r="D5" i="5" l="1"/>
</calcChain>
</file>

<file path=xl/sharedStrings.xml><?xml version="1.0" encoding="utf-8"?>
<sst xmlns="http://schemas.openxmlformats.org/spreadsheetml/2006/main" count="675" uniqueCount="288">
  <si>
    <t>1.</t>
  </si>
  <si>
    <t>Autosan</t>
  </si>
  <si>
    <t>2.</t>
  </si>
  <si>
    <t>3.</t>
  </si>
  <si>
    <t>4.</t>
  </si>
  <si>
    <t>RLSPG73</t>
  </si>
  <si>
    <t>PNO</t>
  </si>
  <si>
    <t>5.</t>
  </si>
  <si>
    <t>RLSY060</t>
  </si>
  <si>
    <t>Jelcz</t>
  </si>
  <si>
    <t>6.</t>
  </si>
  <si>
    <t>RLSS615</t>
  </si>
  <si>
    <t xml:space="preserve">Mercedes </t>
  </si>
  <si>
    <t>7.</t>
  </si>
  <si>
    <t xml:space="preserve">Żuk </t>
  </si>
  <si>
    <t>8.</t>
  </si>
  <si>
    <t>9.</t>
  </si>
  <si>
    <t>10.</t>
  </si>
  <si>
    <t>RLSG438</t>
  </si>
  <si>
    <t xml:space="preserve">Star </t>
  </si>
  <si>
    <t>11.</t>
  </si>
  <si>
    <t>RLSU185</t>
  </si>
  <si>
    <t xml:space="preserve">Volkswagen </t>
  </si>
  <si>
    <t>12.</t>
  </si>
  <si>
    <t>RLSC365</t>
  </si>
  <si>
    <t>RLSL919</t>
  </si>
  <si>
    <t>Żuk</t>
  </si>
  <si>
    <t>RLSX998</t>
  </si>
  <si>
    <t xml:space="preserve">Renualt </t>
  </si>
  <si>
    <t>RLSS948</t>
  </si>
  <si>
    <t>RLSK844</t>
  </si>
  <si>
    <t>Skoda Octavia</t>
  </si>
  <si>
    <t>18.</t>
  </si>
  <si>
    <t>RLSC746</t>
  </si>
  <si>
    <t>FS Lublin</t>
  </si>
  <si>
    <t>Okres OC</t>
  </si>
  <si>
    <t>Okres AC</t>
  </si>
  <si>
    <t>Okres NNW</t>
  </si>
  <si>
    <t>x</t>
  </si>
  <si>
    <t>RLSP771</t>
  </si>
  <si>
    <t>AL.-SPAW/EMA/-</t>
  </si>
  <si>
    <t>FSC Starachowice</t>
  </si>
  <si>
    <t>Ubezpieczący</t>
  </si>
  <si>
    <t>Ubezpieczony</t>
  </si>
  <si>
    <t>19.</t>
  </si>
  <si>
    <t>20.</t>
  </si>
  <si>
    <t>X</t>
  </si>
  <si>
    <t>Gmina Olszanica, 38-722 Olszanica, Olszanica 81, Regon: 370440057</t>
  </si>
  <si>
    <t>OSP Olszanica, 38-722 Olszanica, Olszanica 210, Regon: 370509777</t>
  </si>
  <si>
    <t>Urząd Gminy Olszanica, 38-722 Olszanica, Olszanica 81, Regon: 000549460</t>
  </si>
  <si>
    <t>Marka</t>
  </si>
  <si>
    <t>Nr rej.</t>
  </si>
  <si>
    <t>Typ, model</t>
  </si>
  <si>
    <t>Rodzaj</t>
  </si>
  <si>
    <t>Pojemność</t>
  </si>
  <si>
    <t>Ładowność</t>
  </si>
  <si>
    <t>Liczba miejsc</t>
  </si>
  <si>
    <t xml:space="preserve">Rok prod. </t>
  </si>
  <si>
    <t>Nr nadwozia</t>
  </si>
  <si>
    <t>Aktualna suma AC</t>
  </si>
  <si>
    <t>K20</t>
  </si>
  <si>
    <t>Przyczepka specjalna</t>
  </si>
  <si>
    <t>-</t>
  </si>
  <si>
    <t>.06760523</t>
  </si>
  <si>
    <t>.004</t>
  </si>
  <si>
    <t>03215</t>
  </si>
  <si>
    <t>35811614359646</t>
  </si>
  <si>
    <t>A15</t>
  </si>
  <si>
    <t>0181D/75544</t>
  </si>
  <si>
    <t>Caravella</t>
  </si>
  <si>
    <t>WV2ZZZ70ZPH131725</t>
  </si>
  <si>
    <t>25787</t>
  </si>
  <si>
    <t>0270057</t>
  </si>
  <si>
    <t>Master</t>
  </si>
  <si>
    <t>VF1VBH4C245577068</t>
  </si>
  <si>
    <t>A15G</t>
  </si>
  <si>
    <t>324983</t>
  </si>
  <si>
    <t>T4</t>
  </si>
  <si>
    <t>Ciężarowy</t>
  </si>
  <si>
    <t>WV2ZZZ70ZSH093253</t>
  </si>
  <si>
    <t>II 1.4 Tour</t>
  </si>
  <si>
    <t>Osobowy</t>
  </si>
  <si>
    <t>TMBCJ61Z4C2053657</t>
  </si>
  <si>
    <t>Autobus</t>
  </si>
  <si>
    <t>1 tylko dla kierowcy</t>
  </si>
  <si>
    <t>Tramp 2 Euro 3</t>
  </si>
  <si>
    <t>SUASW3RAP4S680514</t>
  </si>
  <si>
    <t>Daewoo</t>
  </si>
  <si>
    <t>Lublin 3524.11</t>
  </si>
  <si>
    <t>pożarrniczy</t>
  </si>
  <si>
    <t>SUL352417W0009622</t>
  </si>
  <si>
    <t>Fabia 5J</t>
  </si>
  <si>
    <t xml:space="preserve">Skoda </t>
  </si>
  <si>
    <t>TMBEJ25J9D3148300</t>
  </si>
  <si>
    <t>SUL36043730073705</t>
  </si>
  <si>
    <t>przyczepa specjalna</t>
  </si>
  <si>
    <t>SX9EMAS2A0AWK1074</t>
  </si>
  <si>
    <t>specjalny pożarniczy</t>
  </si>
  <si>
    <t>STAR 200</t>
  </si>
  <si>
    <t>RLS 02998</t>
  </si>
  <si>
    <t>RLS 07940</t>
  </si>
  <si>
    <t>3N</t>
  </si>
  <si>
    <t>SUL36743730074807</t>
  </si>
  <si>
    <t>Gmina Olszanica</t>
  </si>
  <si>
    <t>Materiał</t>
  </si>
  <si>
    <t>Lp.</t>
  </si>
  <si>
    <t>Przedmiot ubezpieczenia</t>
  </si>
  <si>
    <t>Suma ubepieczenia</t>
  </si>
  <si>
    <t>Rodzaj wartości</t>
  </si>
  <si>
    <t xml:space="preserve">pow użytkowa w m2 </t>
  </si>
  <si>
    <t>Rok budowy budynku</t>
  </si>
  <si>
    <t>Ścian</t>
  </si>
  <si>
    <t>Stropów</t>
  </si>
  <si>
    <t>Stropodachu</t>
  </si>
  <si>
    <t>Pokrycie dachu</t>
  </si>
  <si>
    <t>O</t>
  </si>
  <si>
    <t>murowany</t>
  </si>
  <si>
    <t xml:space="preserve">Murowany </t>
  </si>
  <si>
    <t>Budynek biurowy  Urzędu wraz z architekturą</t>
  </si>
  <si>
    <t>KB</t>
  </si>
  <si>
    <t>Kaplica cmentarna Olszanica</t>
  </si>
  <si>
    <t>Parking przy cmentarzu Rudenka</t>
  </si>
  <si>
    <t>Dom strażaka Olszanica</t>
  </si>
  <si>
    <t xml:space="preserve">murowany </t>
  </si>
  <si>
    <t>Dom strażaka Uherce</t>
  </si>
  <si>
    <t>Dom strażaka Paszowa</t>
  </si>
  <si>
    <t>Dom strażaka Wańkowa</t>
  </si>
  <si>
    <t>Dom strażaka Stefkowa</t>
  </si>
  <si>
    <t>Garaż blaszany Stefkowa</t>
  </si>
  <si>
    <t>Budynek szkoły Wańkowa</t>
  </si>
  <si>
    <t>Plac zabaw Uherce</t>
  </si>
  <si>
    <t>oświetlenie przy placu zabaw</t>
  </si>
  <si>
    <t>Szkoła  Orelec</t>
  </si>
  <si>
    <t>Szkoła Niepubliczna Rudenka</t>
  </si>
  <si>
    <t>Szkoła  Paszowa</t>
  </si>
  <si>
    <t>Budynek ZOZ Olszanica</t>
  </si>
  <si>
    <t>Oczyszczalnia ścieków Wańkowa</t>
  </si>
  <si>
    <t>Budynek - wodociąg Wańkowa</t>
  </si>
  <si>
    <t>Budynek - wodociąg Olszanica</t>
  </si>
  <si>
    <t>Świetlica wiejska Zwierzyń</t>
  </si>
  <si>
    <t>Wiejski Dom Kultury Uherce</t>
  </si>
  <si>
    <t>Sołtysówka   Olszanica</t>
  </si>
  <si>
    <t>Świetlica Rudenka</t>
  </si>
  <si>
    <t>Świetlica Orelec</t>
  </si>
  <si>
    <t>Ogrodzenie świetlicy Wańkowa</t>
  </si>
  <si>
    <t>Plac zabaw Zwierzyń</t>
  </si>
  <si>
    <t xml:space="preserve">Namiot plenerowy </t>
  </si>
  <si>
    <t>Szatnia sportowa Olszanice</t>
  </si>
  <si>
    <t xml:space="preserve">Budynek GRN Szarotka Uhercie </t>
  </si>
  <si>
    <t>drewniany</t>
  </si>
  <si>
    <t>Ogrodzenie stadionu Olszanica</t>
  </si>
  <si>
    <t>Boisko sportowe Stefkowa</t>
  </si>
  <si>
    <t>Stadion sportowy wiaty Uhercie M</t>
  </si>
  <si>
    <t xml:space="preserve">wiaty dla zawodników - 2 szt - konstrukcja stalowa wypełniona szkłem bezpiecznym </t>
  </si>
  <si>
    <t>Most Olszanica</t>
  </si>
  <si>
    <t>Tablice promocyjne gminy</t>
  </si>
  <si>
    <t>Scena mobilna</t>
  </si>
  <si>
    <t>Urządzenia i kotłty</t>
  </si>
  <si>
    <t xml:space="preserve">Wyposażenie świetlic i biblioteki </t>
  </si>
  <si>
    <t xml:space="preserve">Wyposażenie OSP </t>
  </si>
  <si>
    <t>Wyposażenie, urządzenia i maszyny</t>
  </si>
  <si>
    <t xml:space="preserve">Budynek przejęty od PKP w Uhercach - była stacja </t>
  </si>
  <si>
    <t>Sprzęt elektroniczny w tym EKG</t>
  </si>
  <si>
    <t xml:space="preserve">Zespoł Szkół w Uhercach Mineralnych </t>
  </si>
  <si>
    <t>Budynek ZSP Uhercach Min.</t>
  </si>
  <si>
    <t>O*</t>
  </si>
  <si>
    <t>Budynek ZSP Uhercach Min. ŚW</t>
  </si>
  <si>
    <t>Wyposażenie i urządzenia Orelec i Uherce</t>
  </si>
  <si>
    <t xml:space="preserve">Sprzęt elektroniczny </t>
  </si>
  <si>
    <t xml:space="preserve">Zespół Szkół Publicznych w Olszanicy </t>
  </si>
  <si>
    <t>SP Stefkowa</t>
  </si>
  <si>
    <t>Wyposażenie i urządzenia Olszanice, Paszowa, Wańkowa</t>
  </si>
  <si>
    <t xml:space="preserve">Gminny Ośrodek Pomocy Społecznej </t>
  </si>
  <si>
    <t xml:space="preserve">Wyposażenie i urządzenia </t>
  </si>
  <si>
    <t>Suma ubezpieczenia</t>
  </si>
  <si>
    <t xml:space="preserve">1. Urząd Gminy </t>
  </si>
  <si>
    <t xml:space="preserve">Sprzęt przenośny </t>
  </si>
  <si>
    <t xml:space="preserve">2 Zespół Szkół Publicznych w Uhercach Mineralnych </t>
  </si>
  <si>
    <t xml:space="preserve">Brak majątku w systemie sum stałych </t>
  </si>
  <si>
    <t xml:space="preserve">4. Gminny Ośrodek Pomocy Społecznej </t>
  </si>
  <si>
    <t>5. Gminna Biblioteka Publiczna</t>
  </si>
  <si>
    <t>Gminna Biblioteka Publiczna</t>
  </si>
  <si>
    <t>Brak majątku w systemie sum stałych</t>
  </si>
  <si>
    <t xml:space="preserve">Zakładka Nr 1 - Wykaz środków trwałych </t>
  </si>
  <si>
    <t>Budowle</t>
  </si>
  <si>
    <t>Wyposazenie i urządzenia</t>
  </si>
  <si>
    <t>Wyposazenie i urządzenia - sprzęt elektroniczny</t>
  </si>
  <si>
    <t xml:space="preserve">Budynki </t>
  </si>
  <si>
    <t>Zakładka nr 2 - wykaz sprzetu elektronicznego przenośnego</t>
  </si>
  <si>
    <t>b</t>
  </si>
  <si>
    <t>bud</t>
  </si>
  <si>
    <t>s</t>
  </si>
  <si>
    <t>w</t>
  </si>
  <si>
    <t xml:space="preserve">Budynek przejęty od PKP w Olszanicy - była stacja </t>
  </si>
  <si>
    <t xml:space="preserve">cieżarowy - przwóz innych ładunków </t>
  </si>
  <si>
    <t>RLSX997*</t>
  </si>
  <si>
    <t>RLS 07733*</t>
  </si>
  <si>
    <t>Specjalny pożarniczy</t>
  </si>
  <si>
    <t>Rodzaj ubezpieczenia</t>
  </si>
  <si>
    <t>Ilość szkód</t>
  </si>
  <si>
    <t>Wysokość odszkodowania</t>
  </si>
  <si>
    <t>Mienia od wszystkich ryzyk</t>
  </si>
  <si>
    <t>Mienie od ognia i innych zdarzeń losowych</t>
  </si>
  <si>
    <t>Mienie od kradzieży z włamaniem i rabunku</t>
  </si>
  <si>
    <t>Przedmioty szklane od stłuczenia</t>
  </si>
  <si>
    <t>Odpowiedzialność cywilna</t>
  </si>
  <si>
    <t>Sprzęt elektroniczny</t>
  </si>
  <si>
    <t>NNW sołtysów</t>
  </si>
  <si>
    <t>Ubezpieczenia komunikacyjne OC</t>
  </si>
  <si>
    <t>Ubezpieczenia komunikacyjne AC</t>
  </si>
  <si>
    <t>Ubezpieczenia komunikacyjne NNW</t>
  </si>
  <si>
    <t>RAZEM</t>
  </si>
  <si>
    <t>Zakładka Nr 4 - Dotychczasowy przebieg ubezpieczenia</t>
  </si>
  <si>
    <t>1*</t>
  </si>
  <si>
    <t xml:space="preserve">Plac zabaw z ogrodzeniem i chodnikiem  w Olszanicy </t>
  </si>
  <si>
    <t xml:space="preserve">Garaże  przy budynku biurowym Urzedu </t>
  </si>
  <si>
    <t>Szkoła Podstawowa Olszanica</t>
  </si>
  <si>
    <t>Szkoła Podstawowa  Olszanica - hala</t>
  </si>
  <si>
    <t>Most Zwierzyń</t>
  </si>
  <si>
    <t>Hala gimnastyczna</t>
  </si>
  <si>
    <t>Boisko wielofunkcyjne</t>
  </si>
  <si>
    <t xml:space="preserve">Wiaty przystankowe Uherce Minerlane , Orelec i Olszanica, Paszowa, Stefkowa - 18 szt </t>
  </si>
  <si>
    <t xml:space="preserve">3. Szkoła Podstawowa  w Olszanicy </t>
  </si>
  <si>
    <t>RLS07941</t>
  </si>
  <si>
    <t xml:space="preserve">Szkoła Podstawowa w Olszanicy, 38-722 Olszanica, Olszanica 20, Regon: 371102109  </t>
  </si>
  <si>
    <t>Galeria  - dotychczas użytkwoany preze koło gospodyń wiejskich ( nieużytkowany)</t>
  </si>
  <si>
    <t>Budynek przyjęty od AMW Olszanica     (nieużytkowany )</t>
  </si>
  <si>
    <t>*wartośc odtworzeniowa podana przez zamawiajacego</t>
  </si>
  <si>
    <t xml:space="preserve">Most betonowy, stalowa podstawa. Remont przeprowadzony w roku 2013. </t>
  </si>
  <si>
    <t xml:space="preserve">Most betonowy, stalowa podstawa. Remont przeprowadzony w roku 2011. </t>
  </si>
  <si>
    <t>UWAGA: Budynek nieużytkowany ze względu na planowną modernizację i przestosowanie go do realizacji celów publicznych Gminy Olszanica. Rozpoczęcie modernizacji planowane w okresie ochrony ubezpieczeniowej.</t>
  </si>
  <si>
    <t>*Rozszerzone ASS</t>
  </si>
  <si>
    <t>Zdalne sterowanie uruchamiania systemu OSP Olszanica</t>
  </si>
  <si>
    <t>Zdalne sterowanie uruchamiania systemu OSP Stefkowa</t>
  </si>
  <si>
    <t>Zdalne sterowanie uruchamiania systemu OSP uherce</t>
  </si>
  <si>
    <t xml:space="preserve">Budynek garażowy Olszanica (dawna policja) </t>
  </si>
  <si>
    <t>Szkoła Stefkowa</t>
  </si>
  <si>
    <t>blacha</t>
  </si>
  <si>
    <t>Wiejksi Dom kultury Uherce Mineralne wraz z instalacja klim.</t>
  </si>
  <si>
    <t>dachówka</t>
  </si>
  <si>
    <t xml:space="preserve">Plac Pomnik Olszanica </t>
  </si>
  <si>
    <t>Boisko Olszanica</t>
  </si>
  <si>
    <t>Ogrodzenie Boiska Olszanica</t>
  </si>
  <si>
    <t>Świetlica Szkolna Uherce Mineralne</t>
  </si>
  <si>
    <t>Otwarta strefa Aktywności Stefkowa</t>
  </si>
  <si>
    <t>Otwarta strefa Aktywności Olszanica</t>
  </si>
  <si>
    <t>Otwarta strefa Aktywności Uherce Mineralne</t>
  </si>
  <si>
    <t>Plac Zabaw Rudenka</t>
  </si>
  <si>
    <t>Boisko koło szkoły w Uhercach Mineralnych</t>
  </si>
  <si>
    <t>Ubezpieczenie NNW OSP Strażak</t>
  </si>
  <si>
    <t xml:space="preserve">Ubezpieczenie NNW Drużyna </t>
  </si>
  <si>
    <t>*szkoda  w trakci elikwidacji uszkodzenie waita przystankowych, brak ustanowionej rezerwy</t>
  </si>
  <si>
    <t>R32720</t>
  </si>
  <si>
    <t>FORD</t>
  </si>
  <si>
    <t>TRANSIT</t>
  </si>
  <si>
    <t>WFCVXXGBFV2R64444</t>
  </si>
  <si>
    <t>Opel</t>
  </si>
  <si>
    <t>Vivaro</t>
  </si>
  <si>
    <t>WOLI7B7BACV623618</t>
  </si>
  <si>
    <t>Centrum Integracji Społecznej Gminy Olszanica w stefkowej, Stefkowa 64, 38-722 Stefkowa, Regon: 380754405</t>
  </si>
  <si>
    <t>RLS 11434</t>
  </si>
  <si>
    <t>Peugeot</t>
  </si>
  <si>
    <t>Boxer</t>
  </si>
  <si>
    <t>VF3YCBMGC11617358</t>
  </si>
  <si>
    <t>RLSPL67</t>
  </si>
  <si>
    <t>WIOLA</t>
  </si>
  <si>
    <t>W3H</t>
  </si>
  <si>
    <t>PRZYCZEPKA LEKKA</t>
  </si>
  <si>
    <t>750</t>
  </si>
  <si>
    <t>SUCE4ASA4J1000399</t>
  </si>
  <si>
    <t>Centrum Integracji Spłecznej, Stefkowa</t>
  </si>
  <si>
    <t>brak</t>
  </si>
  <si>
    <t xml:space="preserve">ISEKI </t>
  </si>
  <si>
    <t>TG29F</t>
  </si>
  <si>
    <t>Miniciagnik /wolnobiezny</t>
  </si>
  <si>
    <t>00585</t>
  </si>
  <si>
    <t>Zakładka nr 3 - wykaz pojazdów mechnicznych</t>
  </si>
  <si>
    <t>21.</t>
  </si>
  <si>
    <t>22.</t>
  </si>
  <si>
    <t>23.</t>
  </si>
  <si>
    <t>L.p.</t>
  </si>
  <si>
    <t>RLSF486**</t>
  </si>
  <si>
    <t>** 4 RATY</t>
  </si>
  <si>
    <t>01.01.2020 31.12.2021</t>
  </si>
  <si>
    <t>10.09.2020 09.09.2022</t>
  </si>
  <si>
    <t>01.11.2020 31.10.2022</t>
  </si>
  <si>
    <t>18.12.2020 17.12.2022</t>
  </si>
  <si>
    <t>RLS 11435*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</si>
</sst>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color theme="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sz val="11"/>
      <color theme="0"/>
      <name val="Cambria"/>
      <family val="1"/>
      <charset val="238"/>
    </font>
    <font>
      <sz val="10"/>
      <color rgb="FFFF0000"/>
      <name val="Cambria"/>
      <family val="1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4" fontId="6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16">
    <xf numFmtId="0" fontId="0" fillId="0" borderId="0" xfId="0"/>
    <xf numFmtId="0" fontId="5" fillId="0" borderId="0" xfId="0" applyFont="1"/>
    <xf numFmtId="44" fontId="9" fillId="0" borderId="1" xfId="3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0" fontId="3" fillId="2" borderId="16" xfId="4" applyFont="1" applyFill="1" applyBorder="1" applyAlignment="1"/>
    <xf numFmtId="0" fontId="3" fillId="2" borderId="17" xfId="4" applyFont="1" applyFill="1" applyBorder="1" applyAlignment="1"/>
    <xf numFmtId="10" fontId="3" fillId="2" borderId="17" xfId="4" applyNumberFormat="1" applyFont="1" applyFill="1" applyBorder="1" applyAlignment="1"/>
    <xf numFmtId="0" fontId="3" fillId="2" borderId="18" xfId="4" applyFont="1" applyFill="1" applyBorder="1" applyAlignment="1"/>
    <xf numFmtId="0" fontId="4" fillId="2" borderId="9" xfId="4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3" xfId="4" applyFont="1" applyFill="1" applyBorder="1" applyAlignment="1">
      <alignment horizontal="center"/>
    </xf>
    <xf numFmtId="44" fontId="3" fillId="2" borderId="14" xfId="0" applyNumberFormat="1" applyFont="1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2" fontId="3" fillId="2" borderId="14" xfId="0" applyNumberFormat="1" applyFont="1" applyFill="1" applyBorder="1" applyAlignment="1">
      <alignment horizontal="center" wrapText="1"/>
    </xf>
    <xf numFmtId="0" fontId="3" fillId="2" borderId="14" xfId="4" applyNumberFormat="1" applyFont="1" applyFill="1" applyBorder="1" applyAlignment="1">
      <alignment horizontal="center" wrapText="1"/>
    </xf>
    <xf numFmtId="0" fontId="3" fillId="2" borderId="14" xfId="4" applyFont="1" applyFill="1" applyBorder="1" applyAlignment="1">
      <alignment horizontal="center"/>
    </xf>
    <xf numFmtId="0" fontId="3" fillId="2" borderId="15" xfId="4" applyFont="1" applyFill="1" applyBorder="1" applyAlignment="1">
      <alignment horizontal="center" wrapText="1"/>
    </xf>
    <xf numFmtId="0" fontId="4" fillId="0" borderId="8" xfId="4" applyFont="1" applyFill="1" applyBorder="1" applyAlignment="1">
      <alignment horizontal="center"/>
    </xf>
    <xf numFmtId="0" fontId="4" fillId="0" borderId="9" xfId="4" applyFont="1" applyFill="1" applyBorder="1" applyAlignment="1">
      <alignment horizontal="left" wrapText="1"/>
    </xf>
    <xf numFmtId="2" fontId="4" fillId="4" borderId="9" xfId="4" applyNumberFormat="1" applyFont="1" applyFill="1" applyBorder="1" applyAlignment="1">
      <alignment horizontal="center"/>
    </xf>
    <xf numFmtId="0" fontId="4" fillId="0" borderId="9" xfId="4" applyNumberFormat="1" applyFont="1" applyFill="1" applyBorder="1" applyAlignment="1">
      <alignment horizontal="center"/>
    </xf>
    <xf numFmtId="0" fontId="4" fillId="0" borderId="9" xfId="4" applyFont="1" applyFill="1" applyBorder="1" applyAlignment="1">
      <alignment horizontal="center"/>
    </xf>
    <xf numFmtId="0" fontId="4" fillId="0" borderId="10" xfId="4" applyFont="1" applyFill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4" fillId="0" borderId="11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left" wrapText="1"/>
    </xf>
    <xf numFmtId="164" fontId="4" fillId="3" borderId="1" xfId="4" applyNumberFormat="1" applyFont="1" applyFill="1" applyBorder="1" applyAlignment="1">
      <alignment horizontal="center"/>
    </xf>
    <xf numFmtId="2" fontId="4" fillId="4" borderId="1" xfId="4" applyNumberFormat="1" applyFont="1" applyFill="1" applyBorder="1" applyAlignment="1">
      <alignment horizontal="center"/>
    </xf>
    <xf numFmtId="0" fontId="4" fillId="0" borderId="1" xfId="4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4" fillId="0" borderId="12" xfId="4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4" fillId="0" borderId="1" xfId="4" applyNumberFormat="1" applyFont="1" applyFill="1" applyBorder="1" applyAlignment="1">
      <alignment horizontal="center"/>
    </xf>
    <xf numFmtId="44" fontId="4" fillId="3" borderId="1" xfId="4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2" fontId="4" fillId="3" borderId="1" xfId="4" applyNumberFormat="1" applyFont="1" applyFill="1" applyBorder="1" applyAlignment="1">
      <alignment horizontal="center"/>
    </xf>
    <xf numFmtId="0" fontId="4" fillId="3" borderId="1" xfId="4" applyNumberFormat="1" applyFont="1" applyFill="1" applyBorder="1" applyAlignment="1">
      <alignment horizontal="center"/>
    </xf>
    <xf numFmtId="0" fontId="4" fillId="3" borderId="1" xfId="4" applyFont="1" applyFill="1" applyBorder="1" applyAlignment="1">
      <alignment horizontal="center"/>
    </xf>
    <xf numFmtId="0" fontId="4" fillId="3" borderId="12" xfId="4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4" fontId="2" fillId="3" borderId="0" xfId="1" applyFont="1" applyFill="1" applyBorder="1" applyAlignment="1">
      <alignment horizontal="center"/>
    </xf>
    <xf numFmtId="44" fontId="3" fillId="3" borderId="1" xfId="4" applyNumberFormat="1" applyFont="1" applyFill="1" applyBorder="1" applyAlignment="1">
      <alignment horizontal="right"/>
    </xf>
    <xf numFmtId="0" fontId="4" fillId="0" borderId="20" xfId="4" applyNumberFormat="1" applyFont="1" applyFill="1" applyBorder="1" applyAlignment="1">
      <alignment horizontal="center"/>
    </xf>
    <xf numFmtId="0" fontId="4" fillId="0" borderId="20" xfId="4" applyFont="1" applyFill="1" applyBorder="1" applyAlignment="1">
      <alignment horizontal="center"/>
    </xf>
    <xf numFmtId="0" fontId="4" fillId="0" borderId="21" xfId="4" applyFont="1" applyFill="1" applyBorder="1" applyAlignment="1">
      <alignment horizontal="center"/>
    </xf>
    <xf numFmtId="0" fontId="4" fillId="3" borderId="1" xfId="4" applyFont="1" applyFill="1" applyBorder="1" applyAlignment="1">
      <alignment horizontal="left" wrapText="1"/>
    </xf>
    <xf numFmtId="0" fontId="4" fillId="0" borderId="0" xfId="4" applyFont="1" applyFill="1" applyBorder="1" applyAlignment="1">
      <alignment horizontal="center"/>
    </xf>
    <xf numFmtId="2" fontId="4" fillId="4" borderId="14" xfId="4" applyNumberFormat="1" applyFont="1" applyFill="1" applyBorder="1" applyAlignment="1">
      <alignment horizontal="center"/>
    </xf>
    <xf numFmtId="0" fontId="1" fillId="2" borderId="19" xfId="4" applyFont="1" applyFill="1" applyBorder="1" applyAlignment="1">
      <alignment horizontal="left" wrapText="1"/>
    </xf>
    <xf numFmtId="0" fontId="4" fillId="3" borderId="22" xfId="4" applyFont="1" applyFill="1" applyBorder="1" applyAlignment="1">
      <alignment horizontal="center"/>
    </xf>
    <xf numFmtId="0" fontId="4" fillId="3" borderId="7" xfId="4" applyFont="1" applyFill="1" applyBorder="1" applyAlignment="1">
      <alignment horizontal="left" wrapText="1"/>
    </xf>
    <xf numFmtId="2" fontId="4" fillId="3" borderId="6" xfId="4" applyNumberFormat="1" applyFont="1" applyFill="1" applyBorder="1" applyAlignment="1">
      <alignment horizontal="center"/>
    </xf>
    <xf numFmtId="0" fontId="4" fillId="3" borderId="6" xfId="4" applyNumberFormat="1" applyFont="1" applyFill="1" applyBorder="1" applyAlignment="1">
      <alignment horizontal="center"/>
    </xf>
    <xf numFmtId="0" fontId="4" fillId="3" borderId="6" xfId="4" applyFont="1" applyFill="1" applyBorder="1" applyAlignment="1">
      <alignment horizontal="center"/>
    </xf>
    <xf numFmtId="0" fontId="4" fillId="3" borderId="24" xfId="4" applyFont="1" applyFill="1" applyBorder="1" applyAlignment="1">
      <alignment horizontal="center"/>
    </xf>
    <xf numFmtId="0" fontId="4" fillId="3" borderId="2" xfId="4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4" fillId="0" borderId="2" xfId="4" applyFont="1" applyFill="1" applyBorder="1" applyAlignment="1">
      <alignment horizontal="left" wrapText="1"/>
    </xf>
    <xf numFmtId="44" fontId="4" fillId="0" borderId="1" xfId="4" applyNumberFormat="1" applyFont="1" applyFill="1" applyBorder="1" applyAlignment="1">
      <alignment horizontal="right"/>
    </xf>
    <xf numFmtId="0" fontId="4" fillId="0" borderId="25" xfId="4" applyFont="1" applyFill="1" applyBorder="1" applyAlignment="1">
      <alignment horizontal="center"/>
    </xf>
    <xf numFmtId="0" fontId="4" fillId="0" borderId="5" xfId="4" applyFont="1" applyFill="1" applyBorder="1" applyAlignment="1">
      <alignment horizontal="left" wrapText="1"/>
    </xf>
    <xf numFmtId="44" fontId="4" fillId="0" borderId="3" xfId="4" applyNumberFormat="1" applyFont="1" applyFill="1" applyBorder="1" applyAlignment="1">
      <alignment horizontal="right"/>
    </xf>
    <xf numFmtId="0" fontId="4" fillId="0" borderId="3" xfId="4" applyFont="1" applyFill="1" applyBorder="1" applyAlignment="1">
      <alignment horizontal="center"/>
    </xf>
    <xf numFmtId="0" fontId="4" fillId="0" borderId="26" xfId="4" applyFont="1" applyFill="1" applyBorder="1" applyAlignment="1">
      <alignment horizontal="center"/>
    </xf>
    <xf numFmtId="0" fontId="4" fillId="0" borderId="27" xfId="4" applyFont="1" applyFill="1" applyBorder="1" applyAlignment="1">
      <alignment horizontal="center"/>
    </xf>
    <xf numFmtId="0" fontId="3" fillId="2" borderId="19" xfId="4" applyFont="1" applyFill="1" applyBorder="1" applyAlignment="1">
      <alignment horizontal="left" wrapText="1"/>
    </xf>
    <xf numFmtId="0" fontId="4" fillId="3" borderId="0" xfId="4" applyFont="1" applyFill="1" applyBorder="1" applyAlignment="1">
      <alignment horizontal="center"/>
    </xf>
    <xf numFmtId="0" fontId="4" fillId="3" borderId="11" xfId="4" applyFont="1" applyFill="1" applyBorder="1" applyAlignment="1">
      <alignment horizontal="center"/>
    </xf>
    <xf numFmtId="164" fontId="4" fillId="3" borderId="6" xfId="4" applyNumberFormat="1" applyFont="1" applyFill="1" applyBorder="1" applyAlignment="1">
      <alignment horizontal="center"/>
    </xf>
    <xf numFmtId="0" fontId="4" fillId="3" borderId="20" xfId="4" applyNumberFormat="1" applyFont="1" applyFill="1" applyBorder="1" applyAlignment="1">
      <alignment horizontal="center"/>
    </xf>
    <xf numFmtId="0" fontId="4" fillId="3" borderId="25" xfId="4" applyFont="1" applyFill="1" applyBorder="1" applyAlignment="1">
      <alignment horizontal="center"/>
    </xf>
    <xf numFmtId="44" fontId="4" fillId="3" borderId="3" xfId="4" applyNumberFormat="1" applyFont="1" applyFill="1" applyBorder="1" applyAlignment="1">
      <alignment horizontal="right"/>
    </xf>
    <xf numFmtId="164" fontId="4" fillId="3" borderId="3" xfId="4" applyNumberFormat="1" applyFont="1" applyFill="1" applyBorder="1" applyAlignment="1">
      <alignment horizontal="center"/>
    </xf>
    <xf numFmtId="2" fontId="4" fillId="3" borderId="3" xfId="4" applyNumberFormat="1" applyFont="1" applyFill="1" applyBorder="1" applyAlignment="1">
      <alignment horizontal="center"/>
    </xf>
    <xf numFmtId="0" fontId="4" fillId="3" borderId="26" xfId="4" applyNumberFormat="1" applyFont="1" applyFill="1" applyBorder="1" applyAlignment="1">
      <alignment horizontal="center"/>
    </xf>
    <xf numFmtId="0" fontId="4" fillId="3" borderId="26" xfId="4" applyFont="1" applyFill="1" applyBorder="1" applyAlignment="1">
      <alignment horizontal="center"/>
    </xf>
    <xf numFmtId="0" fontId="4" fillId="3" borderId="27" xfId="4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0" borderId="18" xfId="4" applyFont="1" applyFill="1" applyBorder="1" applyAlignment="1">
      <alignment horizontal="left" wrapText="1"/>
    </xf>
    <xf numFmtId="0" fontId="3" fillId="0" borderId="9" xfId="4" applyFont="1" applyFill="1" applyBorder="1" applyAlignment="1">
      <alignment horizontal="center"/>
    </xf>
    <xf numFmtId="0" fontId="3" fillId="0" borderId="9" xfId="4" applyFont="1" applyFill="1" applyBorder="1" applyAlignment="1"/>
    <xf numFmtId="0" fontId="3" fillId="0" borderId="31" xfId="4" applyFont="1" applyFill="1" applyBorder="1" applyAlignment="1"/>
    <xf numFmtId="0" fontId="3" fillId="0" borderId="32" xfId="4" applyFont="1" applyFill="1" applyBorder="1" applyAlignment="1"/>
    <xf numFmtId="164" fontId="2" fillId="3" borderId="0" xfId="1" applyNumberFormat="1" applyFont="1" applyFill="1" applyBorder="1" applyAlignment="1">
      <alignment horizontal="center"/>
    </xf>
    <xf numFmtId="0" fontId="4" fillId="3" borderId="13" xfId="4" applyFont="1" applyFill="1" applyBorder="1" applyAlignment="1">
      <alignment horizontal="center"/>
    </xf>
    <xf numFmtId="0" fontId="4" fillId="0" borderId="19" xfId="4" applyFont="1" applyFill="1" applyBorder="1" applyAlignment="1">
      <alignment horizontal="left" wrapText="1"/>
    </xf>
    <xf numFmtId="44" fontId="4" fillId="0" borderId="14" xfId="4" applyNumberFormat="1" applyFont="1" applyFill="1" applyBorder="1" applyAlignment="1"/>
    <xf numFmtId="0" fontId="3" fillId="0" borderId="14" xfId="4" applyFont="1" applyFill="1" applyBorder="1" applyAlignment="1">
      <alignment horizontal="center"/>
    </xf>
    <xf numFmtId="0" fontId="3" fillId="0" borderId="14" xfId="4" applyFont="1" applyFill="1" applyBorder="1" applyAlignment="1"/>
    <xf numFmtId="0" fontId="3" fillId="0" borderId="33" xfId="4" applyFont="1" applyFill="1" applyBorder="1" applyAlignment="1"/>
    <xf numFmtId="0" fontId="3" fillId="0" borderId="34" xfId="4" applyFont="1" applyFill="1" applyBorder="1" applyAlignment="1"/>
    <xf numFmtId="0" fontId="10" fillId="0" borderId="0" xfId="0" applyFont="1"/>
    <xf numFmtId="44" fontId="4" fillId="0" borderId="9" xfId="4" applyNumberFormat="1" applyFont="1" applyFill="1" applyBorder="1" applyAlignment="1">
      <alignment horizontal="right"/>
    </xf>
    <xf numFmtId="164" fontId="4" fillId="0" borderId="9" xfId="4" applyNumberFormat="1" applyFont="1" applyFill="1" applyBorder="1" applyAlignment="1">
      <alignment horizontal="center"/>
    </xf>
    <xf numFmtId="44" fontId="2" fillId="0" borderId="0" xfId="5" applyFont="1" applyBorder="1" applyAlignment="1">
      <alignment horizontal="center"/>
    </xf>
    <xf numFmtId="0" fontId="2" fillId="0" borderId="0" xfId="0" applyFont="1"/>
    <xf numFmtId="0" fontId="4" fillId="2" borderId="10" xfId="4" applyFont="1" applyFill="1" applyBorder="1" applyAlignment="1">
      <alignment horizontal="center"/>
    </xf>
    <xf numFmtId="0" fontId="3" fillId="2" borderId="25" xfId="4" applyFont="1" applyFill="1" applyBorder="1" applyAlignment="1">
      <alignment horizontal="center"/>
    </xf>
    <xf numFmtId="0" fontId="3" fillId="2" borderId="5" xfId="4" applyFont="1" applyFill="1" applyBorder="1" applyAlignment="1">
      <alignment horizontal="left" wrapText="1"/>
    </xf>
    <xf numFmtId="44" fontId="3" fillId="2" borderId="3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wrapText="1"/>
    </xf>
    <xf numFmtId="0" fontId="3" fillId="2" borderId="3" xfId="4" applyNumberFormat="1" applyFont="1" applyFill="1" applyBorder="1" applyAlignment="1">
      <alignment horizontal="center" wrapText="1"/>
    </xf>
    <xf numFmtId="0" fontId="3" fillId="2" borderId="3" xfId="4" applyFont="1" applyFill="1" applyBorder="1" applyAlignment="1">
      <alignment horizontal="center"/>
    </xf>
    <xf numFmtId="0" fontId="3" fillId="2" borderId="37" xfId="4" applyFont="1" applyFill="1" applyBorder="1" applyAlignment="1">
      <alignment horizontal="center" wrapText="1"/>
    </xf>
    <xf numFmtId="0" fontId="4" fillId="0" borderId="30" xfId="4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6" xfId="0" applyFont="1" applyFill="1" applyBorder="1"/>
    <xf numFmtId="0" fontId="3" fillId="2" borderId="28" xfId="4" applyFont="1" applyFill="1" applyBorder="1" applyAlignment="1"/>
    <xf numFmtId="0" fontId="3" fillId="2" borderId="29" xfId="4" applyFont="1" applyFill="1" applyBorder="1" applyAlignment="1"/>
    <xf numFmtId="0" fontId="3" fillId="2" borderId="36" xfId="4" applyFont="1" applyFill="1" applyBorder="1" applyAlignment="1"/>
    <xf numFmtId="0" fontId="5" fillId="0" borderId="0" xfId="0" applyFont="1" applyBorder="1"/>
    <xf numFmtId="0" fontId="11" fillId="0" borderId="0" xfId="0" applyFont="1" applyBorder="1" applyAlignment="1"/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4" fillId="0" borderId="0" xfId="2" applyFont="1" applyBorder="1"/>
    <xf numFmtId="0" fontId="12" fillId="0" borderId="0" xfId="0" applyFont="1" applyBorder="1"/>
    <xf numFmtId="0" fontId="12" fillId="0" borderId="0" xfId="0" applyFont="1" applyBorder="1" applyAlignment="1"/>
    <xf numFmtId="0" fontId="4" fillId="0" borderId="11" xfId="2" applyFont="1" applyBorder="1" applyAlignment="1">
      <alignment horizontal="center"/>
    </xf>
    <xf numFmtId="0" fontId="4" fillId="3" borderId="1" xfId="2" applyFont="1" applyFill="1" applyBorder="1" applyAlignment="1"/>
    <xf numFmtId="164" fontId="4" fillId="3" borderId="12" xfId="2" applyNumberFormat="1" applyFont="1" applyFill="1" applyBorder="1" applyAlignment="1"/>
    <xf numFmtId="164" fontId="4" fillId="0" borderId="0" xfId="2" applyNumberFormat="1" applyFont="1" applyBorder="1"/>
    <xf numFmtId="0" fontId="4" fillId="0" borderId="35" xfId="2" applyFont="1" applyBorder="1"/>
    <xf numFmtId="8" fontId="4" fillId="0" borderId="0" xfId="2" applyNumberFormat="1" applyFont="1" applyBorder="1" applyAlignment="1">
      <alignment vertical="center"/>
    </xf>
    <xf numFmtId="0" fontId="5" fillId="0" borderId="0" xfId="0" applyFont="1" applyBorder="1" applyAlignment="1"/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44" fontId="5" fillId="0" borderId="0" xfId="0" applyNumberFormat="1" applyFont="1"/>
    <xf numFmtId="44" fontId="13" fillId="0" borderId="0" xfId="0" applyNumberFormat="1" applyFont="1" applyBorder="1"/>
    <xf numFmtId="44" fontId="2" fillId="0" borderId="0" xfId="0" applyNumberFormat="1" applyFont="1"/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8" fontId="2" fillId="7" borderId="1" xfId="0" applyNumberFormat="1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justify" vertical="center"/>
    </xf>
    <xf numFmtId="8" fontId="2" fillId="7" borderId="12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8" fontId="1" fillId="0" borderId="39" xfId="0" applyNumberFormat="1" applyFont="1" applyBorder="1" applyAlignment="1">
      <alignment horizontal="center" vertical="center"/>
    </xf>
    <xf numFmtId="8" fontId="1" fillId="0" borderId="40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8" fontId="14" fillId="0" borderId="0" xfId="0" applyNumberFormat="1" applyFont="1"/>
    <xf numFmtId="2" fontId="4" fillId="3" borderId="6" xfId="4" applyNumberFormat="1" applyFont="1" applyFill="1" applyBorder="1" applyAlignment="1">
      <alignment horizontal="center"/>
    </xf>
    <xf numFmtId="44" fontId="4" fillId="0" borderId="1" xfId="4" applyNumberFormat="1" applyFont="1" applyFill="1" applyBorder="1" applyAlignment="1">
      <alignment horizontal="center"/>
    </xf>
    <xf numFmtId="0" fontId="1" fillId="0" borderId="8" xfId="0" applyFont="1" applyBorder="1"/>
    <xf numFmtId="44" fontId="1" fillId="0" borderId="10" xfId="0" applyNumberFormat="1" applyFont="1" applyBorder="1"/>
    <xf numFmtId="0" fontId="1" fillId="0" borderId="11" xfId="0" applyFont="1" applyBorder="1"/>
    <xf numFmtId="44" fontId="1" fillId="0" borderId="12" xfId="0" applyNumberFormat="1" applyFont="1" applyBorder="1"/>
    <xf numFmtId="0" fontId="1" fillId="0" borderId="13" xfId="0" applyFont="1" applyBorder="1"/>
    <xf numFmtId="44" fontId="1" fillId="0" borderId="15" xfId="0" applyNumberFormat="1" applyFont="1" applyBorder="1"/>
    <xf numFmtId="44" fontId="10" fillId="0" borderId="0" xfId="0" applyNumberFormat="1" applyFont="1"/>
    <xf numFmtId="0" fontId="16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/>
    <xf numFmtId="44" fontId="9" fillId="0" borderId="0" xfId="0" applyNumberFormat="1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center"/>
    </xf>
    <xf numFmtId="0" fontId="4" fillId="0" borderId="12" xfId="4" applyFont="1" applyFill="1" applyBorder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4" applyFont="1" applyBorder="1" applyAlignment="1">
      <alignment horizontal="center"/>
    </xf>
    <xf numFmtId="0" fontId="4" fillId="0" borderId="1" xfId="4" applyFont="1" applyBorder="1" applyAlignment="1">
      <alignment horizontal="left" wrapText="1"/>
    </xf>
    <xf numFmtId="44" fontId="4" fillId="0" borderId="1" xfId="4" applyNumberFormat="1" applyFont="1" applyBorder="1" applyAlignment="1">
      <alignment horizontal="right"/>
    </xf>
    <xf numFmtId="164" fontId="4" fillId="0" borderId="1" xfId="4" applyNumberFormat="1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1" xfId="4" applyFont="1" applyBorder="1" applyAlignment="1">
      <alignment wrapText="1"/>
    </xf>
    <xf numFmtId="0" fontId="4" fillId="0" borderId="12" xfId="4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4" fillId="0" borderId="12" xfId="4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4" fillId="0" borderId="13" xfId="4" applyFont="1" applyBorder="1" applyAlignment="1">
      <alignment horizontal="center"/>
    </xf>
    <xf numFmtId="44" fontId="4" fillId="0" borderId="14" xfId="4" applyNumberFormat="1" applyFont="1" applyBorder="1" applyAlignment="1">
      <alignment horizontal="right"/>
    </xf>
    <xf numFmtId="164" fontId="4" fillId="0" borderId="14" xfId="4" applyNumberFormat="1" applyFont="1" applyBorder="1" applyAlignment="1">
      <alignment horizontal="center"/>
    </xf>
    <xf numFmtId="0" fontId="4" fillId="0" borderId="14" xfId="4" applyFont="1" applyBorder="1" applyAlignment="1">
      <alignment horizontal="center"/>
    </xf>
    <xf numFmtId="0" fontId="4" fillId="0" borderId="15" xfId="4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2" borderId="5" xfId="4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4" fontId="4" fillId="0" borderId="9" xfId="4" applyNumberFormat="1" applyFont="1" applyFill="1" applyBorder="1" applyAlignment="1"/>
    <xf numFmtId="44" fontId="16" fillId="0" borderId="0" xfId="0" applyNumberFormat="1" applyFont="1"/>
    <xf numFmtId="0" fontId="16" fillId="0" borderId="0" xfId="0" applyFont="1"/>
    <xf numFmtId="0" fontId="13" fillId="0" borderId="0" xfId="0" applyFont="1" applyAlignment="1">
      <alignment horizontal="center"/>
    </xf>
    <xf numFmtId="0" fontId="2" fillId="7" borderId="9" xfId="0" applyFont="1" applyFill="1" applyBorder="1" applyAlignment="1">
      <alignment horizontal="center" vertical="center" wrapText="1"/>
    </xf>
    <xf numFmtId="8" fontId="2" fillId="7" borderId="9" xfId="0" applyNumberFormat="1" applyFont="1" applyFill="1" applyBorder="1" applyAlignment="1">
      <alignment horizontal="center" vertical="center" wrapText="1"/>
    </xf>
    <xf numFmtId="8" fontId="2" fillId="7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7" borderId="14" xfId="0" applyFont="1" applyFill="1" applyBorder="1" applyAlignment="1">
      <alignment horizontal="center" vertical="center" wrapText="1"/>
    </xf>
    <xf numFmtId="8" fontId="2" fillId="7" borderId="14" xfId="0" applyNumberFormat="1" applyFont="1" applyFill="1" applyBorder="1" applyAlignment="1">
      <alignment horizontal="center" vertical="center" wrapText="1"/>
    </xf>
    <xf numFmtId="8" fontId="2" fillId="7" borderId="15" xfId="0" applyNumberFormat="1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justify" vertical="center"/>
    </xf>
    <xf numFmtId="0" fontId="2" fillId="7" borderId="43" xfId="0" applyFont="1" applyFill="1" applyBorder="1" applyAlignment="1">
      <alignment horizontal="justify" vertical="center"/>
    </xf>
    <xf numFmtId="0" fontId="2" fillId="7" borderId="44" xfId="0" applyFont="1" applyFill="1" applyBorder="1" applyAlignment="1">
      <alignment horizontal="justify" vertical="center"/>
    </xf>
    <xf numFmtId="0" fontId="2" fillId="6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4" fontId="9" fillId="0" borderId="6" xfId="2" applyNumberFormat="1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  <xf numFmtId="49" fontId="9" fillId="0" borderId="6" xfId="2" applyNumberFormat="1" applyFont="1" applyBorder="1" applyAlignment="1">
      <alignment horizontal="center" vertical="center"/>
    </xf>
    <xf numFmtId="44" fontId="9" fillId="0" borderId="6" xfId="3" applyFont="1" applyFill="1" applyBorder="1" applyAlignment="1">
      <alignment horizontal="center" vertical="center"/>
    </xf>
    <xf numFmtId="44" fontId="9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4" fontId="9" fillId="0" borderId="1" xfId="3" applyFont="1" applyBorder="1" applyAlignment="1">
      <alignment horizontal="center" vertical="center"/>
    </xf>
    <xf numFmtId="44" fontId="9" fillId="0" borderId="14" xfId="2" applyNumberFormat="1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/>
    </xf>
    <xf numFmtId="49" fontId="9" fillId="0" borderId="14" xfId="2" applyNumberFormat="1" applyFont="1" applyBorder="1" applyAlignment="1">
      <alignment horizontal="center" vertical="center"/>
    </xf>
    <xf numFmtId="44" fontId="9" fillId="0" borderId="14" xfId="3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4" fillId="0" borderId="1" xfId="4" applyNumberFormat="1" applyFont="1" applyFill="1" applyBorder="1" applyAlignment="1">
      <alignment horizontal="center" wrapText="1"/>
    </xf>
    <xf numFmtId="0" fontId="4" fillId="0" borderId="12" xfId="4" applyNumberFormat="1" applyFont="1" applyFill="1" applyBorder="1" applyAlignment="1">
      <alignment horizontal="center" wrapText="1"/>
    </xf>
    <xf numFmtId="8" fontId="4" fillId="3" borderId="23" xfId="4" applyNumberFormat="1" applyFont="1" applyFill="1" applyBorder="1" applyAlignment="1">
      <alignment horizontal="right"/>
    </xf>
    <xf numFmtId="44" fontId="4" fillId="3" borderId="4" xfId="4" applyNumberFormat="1" applyFont="1" applyFill="1" applyBorder="1" applyAlignment="1">
      <alignment horizontal="right"/>
    </xf>
    <xf numFmtId="44" fontId="4" fillId="3" borderId="6" xfId="4" applyNumberFormat="1" applyFont="1" applyFill="1" applyBorder="1" applyAlignment="1">
      <alignment horizontal="right"/>
    </xf>
    <xf numFmtId="0" fontId="4" fillId="0" borderId="1" xfId="4" applyFont="1" applyFill="1" applyBorder="1" applyAlignment="1">
      <alignment horizontal="center" wrapText="1"/>
    </xf>
    <xf numFmtId="0" fontId="4" fillId="0" borderId="12" xfId="4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center"/>
    </xf>
    <xf numFmtId="0" fontId="4" fillId="0" borderId="12" xfId="4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23" xfId="4" applyFont="1" applyFill="1" applyBorder="1" applyAlignment="1">
      <alignment horizontal="center"/>
    </xf>
    <xf numFmtId="0" fontId="4" fillId="0" borderId="4" xfId="4" applyFont="1" applyFill="1" applyBorder="1" applyAlignment="1">
      <alignment horizontal="center"/>
    </xf>
    <xf numFmtId="0" fontId="4" fillId="0" borderId="6" xfId="4" applyFont="1" applyFill="1" applyBorder="1" applyAlignment="1">
      <alignment horizontal="center"/>
    </xf>
    <xf numFmtId="0" fontId="3" fillId="0" borderId="38" xfId="4" applyFont="1" applyFill="1" applyBorder="1" applyAlignment="1">
      <alignment horizontal="center"/>
    </xf>
    <xf numFmtId="0" fontId="3" fillId="0" borderId="29" xfId="4" applyFont="1" applyFill="1" applyBorder="1" applyAlignment="1">
      <alignment horizontal="center"/>
    </xf>
    <xf numFmtId="0" fontId="3" fillId="0" borderId="36" xfId="4" applyFont="1" applyFill="1" applyBorder="1" applyAlignment="1">
      <alignment horizontal="center"/>
    </xf>
    <xf numFmtId="44" fontId="4" fillId="3" borderId="4" xfId="4" applyNumberFormat="1" applyFont="1" applyFill="1" applyBorder="1" applyAlignment="1">
      <alignment horizontal="center"/>
    </xf>
    <xf numFmtId="44" fontId="4" fillId="3" borderId="6" xfId="4" applyNumberFormat="1" applyFont="1" applyFill="1" applyBorder="1" applyAlignment="1">
      <alignment horizontal="center"/>
    </xf>
    <xf numFmtId="164" fontId="4" fillId="3" borderId="23" xfId="4" applyNumberFormat="1" applyFont="1" applyFill="1" applyBorder="1" applyAlignment="1">
      <alignment horizontal="center"/>
    </xf>
    <xf numFmtId="164" fontId="4" fillId="3" borderId="6" xfId="4" applyNumberFormat="1" applyFont="1" applyFill="1" applyBorder="1" applyAlignment="1">
      <alignment horizontal="center"/>
    </xf>
    <xf numFmtId="2" fontId="4" fillId="3" borderId="4" xfId="4" applyNumberFormat="1" applyFont="1" applyFill="1" applyBorder="1" applyAlignment="1">
      <alignment horizontal="center"/>
    </xf>
    <xf numFmtId="2" fontId="4" fillId="3" borderId="6" xfId="4" applyNumberFormat="1" applyFont="1" applyFill="1" applyBorder="1" applyAlignment="1">
      <alignment horizontal="center"/>
    </xf>
    <xf numFmtId="0" fontId="4" fillId="3" borderId="20" xfId="4" applyFont="1" applyFill="1" applyBorder="1" applyAlignment="1">
      <alignment horizontal="center"/>
    </xf>
    <xf numFmtId="0" fontId="4" fillId="3" borderId="21" xfId="4" applyFont="1" applyFill="1" applyBorder="1" applyAlignment="1">
      <alignment horizontal="center"/>
    </xf>
    <xf numFmtId="0" fontId="3" fillId="5" borderId="1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0" fontId="3" fillId="5" borderId="12" xfId="2" applyFont="1" applyFill="1" applyBorder="1" applyAlignment="1">
      <alignment horizontal="center"/>
    </xf>
    <xf numFmtId="0" fontId="4" fillId="0" borderId="11" xfId="2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12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0" fontId="4" fillId="0" borderId="14" xfId="2" applyFont="1" applyBorder="1" applyAlignment="1">
      <alignment horizontal="left"/>
    </xf>
    <xf numFmtId="0" fontId="4" fillId="0" borderId="15" xfId="2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2" borderId="9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4" fontId="8" fillId="2" borderId="9" xfId="2" applyNumberFormat="1" applyFont="1" applyFill="1" applyBorder="1" applyAlignment="1">
      <alignment horizontal="center" vertical="center" wrapText="1"/>
    </xf>
    <xf numFmtId="44" fontId="8" fillId="2" borderId="1" xfId="2" applyNumberFormat="1" applyFont="1" applyFill="1" applyBorder="1" applyAlignment="1">
      <alignment horizontal="center" vertical="center" wrapText="1"/>
    </xf>
    <xf numFmtId="44" fontId="8" fillId="2" borderId="14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8" fillId="2" borderId="9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14" xfId="2" applyNumberFormat="1" applyFont="1" applyFill="1" applyBorder="1" applyAlignment="1">
      <alignment horizontal="center" vertical="center" wrapText="1"/>
    </xf>
    <xf numFmtId="44" fontId="8" fillId="2" borderId="9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8" fillId="2" borderId="14" xfId="3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44" fontId="8" fillId="2" borderId="9" xfId="0" applyNumberFormat="1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14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2" fillId="6" borderId="8" xfId="0" applyFont="1" applyFill="1" applyBorder="1" applyAlignment="1">
      <alignment horizontal="justify" vertical="center"/>
    </xf>
    <xf numFmtId="0" fontId="2" fillId="6" borderId="13" xfId="0" applyFont="1" applyFill="1" applyBorder="1" applyAlignment="1">
      <alignment horizontal="justify" vertical="center"/>
    </xf>
    <xf numFmtId="0" fontId="2" fillId="6" borderId="16" xfId="0" applyFont="1" applyFill="1" applyBorder="1" applyAlignment="1">
      <alignment horizontal="justify" vertical="center"/>
    </xf>
    <xf numFmtId="0" fontId="2" fillId="6" borderId="41" xfId="0" applyFont="1" applyFill="1" applyBorder="1" applyAlignment="1">
      <alignment horizontal="justify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</cellXfs>
  <cellStyles count="8">
    <cellStyle name="Normalny" xfId="0" builtinId="0"/>
    <cellStyle name="Normalny 2" xfId="4" xr:uid="{00000000-0005-0000-0000-000001000000}"/>
    <cellStyle name="Normalny 3" xfId="2" xr:uid="{00000000-0005-0000-0000-000002000000}"/>
    <cellStyle name="Walutowy" xfId="1" builtinId="4"/>
    <cellStyle name="Walutowy 2" xfId="6" xr:uid="{00000000-0005-0000-0000-000004000000}"/>
    <cellStyle name="Walutowy 3" xfId="3" xr:uid="{00000000-0005-0000-0000-000005000000}"/>
    <cellStyle name="Walutowy 3 2" xfId="7" xr:uid="{00000000-0005-0000-0000-000006000000}"/>
    <cellStyle name="Walutowy 4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5"/>
  <sheetViews>
    <sheetView topLeftCell="A19" workbookViewId="0">
      <selection activeCell="I96" sqref="I96:I97"/>
    </sheetView>
  </sheetViews>
  <sheetFormatPr defaultRowHeight="14.25" x14ac:dyDescent="0.2"/>
  <cols>
    <col min="1" max="1" width="4.28515625" style="159" customWidth="1"/>
    <col min="2" max="2" width="3.5703125" style="1" bestFit="1" customWidth="1"/>
    <col min="3" max="3" width="48.140625" style="1" customWidth="1"/>
    <col min="4" max="4" width="20.7109375" style="1" customWidth="1"/>
    <col min="5" max="5" width="17" style="1" customWidth="1"/>
    <col min="6" max="6" width="11.5703125" style="1" customWidth="1"/>
    <col min="7" max="7" width="13.7109375" style="1" customWidth="1"/>
    <col min="8" max="8" width="12.28515625" style="1" customWidth="1"/>
    <col min="9" max="9" width="17.140625" style="1" customWidth="1"/>
    <col min="10" max="10" width="16.85546875" style="1" customWidth="1"/>
    <col min="11" max="11" width="17.85546875" style="1" customWidth="1"/>
    <col min="12" max="16384" width="9.140625" style="1"/>
  </cols>
  <sheetData>
    <row r="1" spans="1:15" ht="15" thickBot="1" x14ac:dyDescent="0.25">
      <c r="C1" s="94" t="s">
        <v>183</v>
      </c>
    </row>
    <row r="2" spans="1:15" s="10" customFormat="1" ht="15" customHeight="1" x14ac:dyDescent="0.2">
      <c r="A2" s="160"/>
      <c r="B2" s="4" t="s">
        <v>0</v>
      </c>
      <c r="C2" s="5" t="s">
        <v>103</v>
      </c>
      <c r="D2" s="6"/>
      <c r="E2" s="7"/>
      <c r="F2" s="8"/>
      <c r="G2" s="9"/>
      <c r="H2" s="238" t="s">
        <v>104</v>
      </c>
      <c r="I2" s="238"/>
      <c r="J2" s="238"/>
      <c r="K2" s="239"/>
    </row>
    <row r="3" spans="1:15" s="10" customFormat="1" ht="39" thickBot="1" x14ac:dyDescent="0.25">
      <c r="A3" s="160"/>
      <c r="B3" s="100" t="s">
        <v>105</v>
      </c>
      <c r="C3" s="185" t="s">
        <v>106</v>
      </c>
      <c r="D3" s="102" t="s">
        <v>107</v>
      </c>
      <c r="E3" s="186" t="s">
        <v>108</v>
      </c>
      <c r="F3" s="103" t="s">
        <v>109</v>
      </c>
      <c r="G3" s="104" t="s">
        <v>110</v>
      </c>
      <c r="H3" s="105" t="s">
        <v>111</v>
      </c>
      <c r="I3" s="105" t="s">
        <v>112</v>
      </c>
      <c r="J3" s="105" t="s">
        <v>113</v>
      </c>
      <c r="K3" s="106" t="s">
        <v>114</v>
      </c>
    </row>
    <row r="4" spans="1:15" s="10" customFormat="1" ht="25.5" x14ac:dyDescent="0.2">
      <c r="A4" s="160" t="s">
        <v>189</v>
      </c>
      <c r="B4" s="18">
        <v>1</v>
      </c>
      <c r="C4" s="19" t="s">
        <v>225</v>
      </c>
      <c r="D4" s="95">
        <v>11280</v>
      </c>
      <c r="E4" s="96" t="s">
        <v>119</v>
      </c>
      <c r="F4" s="20">
        <v>110</v>
      </c>
      <c r="G4" s="21"/>
      <c r="H4" s="22" t="s">
        <v>116</v>
      </c>
      <c r="I4" s="22"/>
      <c r="J4" s="22"/>
      <c r="K4" s="23"/>
      <c r="M4" s="24"/>
    </row>
    <row r="5" spans="1:15" s="10" customFormat="1" ht="54" customHeight="1" x14ac:dyDescent="0.2">
      <c r="A5" s="160" t="s">
        <v>189</v>
      </c>
      <c r="B5" s="25">
        <v>2</v>
      </c>
      <c r="C5" s="26" t="s">
        <v>226</v>
      </c>
      <c r="D5" s="61">
        <v>200000</v>
      </c>
      <c r="E5" s="33" t="s">
        <v>119</v>
      </c>
      <c r="F5" s="28">
        <v>210.39</v>
      </c>
      <c r="G5" s="29"/>
      <c r="H5" s="165" t="s">
        <v>117</v>
      </c>
      <c r="I5" s="245" t="s">
        <v>230</v>
      </c>
      <c r="J5" s="245"/>
      <c r="K5" s="246"/>
      <c r="M5" s="24"/>
      <c r="O5" s="32"/>
    </row>
    <row r="6" spans="1:15" s="10" customFormat="1" ht="12.75" x14ac:dyDescent="0.2">
      <c r="A6" s="160" t="s">
        <v>189</v>
      </c>
      <c r="B6" s="25">
        <v>3</v>
      </c>
      <c r="C6" s="26" t="s">
        <v>118</v>
      </c>
      <c r="D6" s="61">
        <v>845500</v>
      </c>
      <c r="E6" s="33" t="s">
        <v>115</v>
      </c>
      <c r="F6" s="28">
        <v>338.2</v>
      </c>
      <c r="G6" s="33"/>
      <c r="H6" s="165" t="s">
        <v>117</v>
      </c>
      <c r="I6" s="165"/>
      <c r="J6" s="165"/>
      <c r="K6" s="166"/>
      <c r="M6" s="24"/>
    </row>
    <row r="7" spans="1:15" s="10" customFormat="1" ht="12.75" x14ac:dyDescent="0.2">
      <c r="A7" s="160" t="s">
        <v>190</v>
      </c>
      <c r="B7" s="25">
        <v>4</v>
      </c>
      <c r="C7" s="26" t="s">
        <v>215</v>
      </c>
      <c r="D7" s="61">
        <v>26700</v>
      </c>
      <c r="E7" s="33" t="s">
        <v>165</v>
      </c>
      <c r="F7" s="28"/>
      <c r="G7" s="29"/>
      <c r="H7" s="165"/>
      <c r="I7" s="165"/>
      <c r="J7" s="165"/>
      <c r="K7" s="166"/>
      <c r="M7" s="24"/>
    </row>
    <row r="8" spans="1:15" s="10" customFormat="1" ht="12.75" x14ac:dyDescent="0.2">
      <c r="A8" s="160" t="s">
        <v>190</v>
      </c>
      <c r="B8" s="25">
        <v>5</v>
      </c>
      <c r="C8" s="26" t="s">
        <v>120</v>
      </c>
      <c r="D8" s="61">
        <v>440773.23</v>
      </c>
      <c r="E8" s="33" t="s">
        <v>119</v>
      </c>
      <c r="F8" s="28"/>
      <c r="G8" s="29"/>
      <c r="H8" s="165"/>
      <c r="I8" s="165"/>
      <c r="J8" s="165"/>
      <c r="K8" s="166"/>
      <c r="M8" s="35"/>
    </row>
    <row r="9" spans="1:15" s="10" customFormat="1" ht="12.75" x14ac:dyDescent="0.2">
      <c r="A9" s="160" t="s">
        <v>190</v>
      </c>
      <c r="B9" s="25">
        <v>6</v>
      </c>
      <c r="C9" s="26" t="s">
        <v>121</v>
      </c>
      <c r="D9" s="61">
        <v>4127.88</v>
      </c>
      <c r="E9" s="33" t="s">
        <v>119</v>
      </c>
      <c r="F9" s="28"/>
      <c r="G9" s="29"/>
      <c r="H9" s="165"/>
      <c r="I9" s="165"/>
      <c r="J9" s="165"/>
      <c r="K9" s="166"/>
      <c r="M9" s="24"/>
    </row>
    <row r="10" spans="1:15" s="10" customFormat="1" ht="12.75" x14ac:dyDescent="0.2">
      <c r="A10" s="160" t="s">
        <v>189</v>
      </c>
      <c r="B10" s="25">
        <v>7</v>
      </c>
      <c r="C10" s="26" t="s">
        <v>122</v>
      </c>
      <c r="D10" s="61">
        <v>480400</v>
      </c>
      <c r="E10" s="33" t="s">
        <v>115</v>
      </c>
      <c r="F10" s="28">
        <v>240.2</v>
      </c>
      <c r="G10" s="29"/>
      <c r="H10" s="165" t="s">
        <v>123</v>
      </c>
      <c r="I10" s="165"/>
      <c r="J10" s="165"/>
      <c r="K10" s="166"/>
      <c r="M10" s="35"/>
    </row>
    <row r="11" spans="1:15" s="10" customFormat="1" ht="12.75" x14ac:dyDescent="0.2">
      <c r="A11" s="160" t="s">
        <v>189</v>
      </c>
      <c r="B11" s="25">
        <v>8</v>
      </c>
      <c r="C11" s="26" t="s">
        <v>124</v>
      </c>
      <c r="D11" s="61">
        <v>446660</v>
      </c>
      <c r="E11" s="33" t="s">
        <v>165</v>
      </c>
      <c r="F11" s="28">
        <v>123.33</v>
      </c>
      <c r="G11" s="29"/>
      <c r="H11" s="165" t="s">
        <v>116</v>
      </c>
      <c r="I11" s="165"/>
      <c r="J11" s="165"/>
      <c r="K11" s="166"/>
      <c r="M11" s="24"/>
    </row>
    <row r="12" spans="1:15" s="10" customFormat="1" ht="12.75" x14ac:dyDescent="0.2">
      <c r="A12" s="160" t="s">
        <v>189</v>
      </c>
      <c r="B12" s="25">
        <v>9</v>
      </c>
      <c r="C12" s="26" t="s">
        <v>125</v>
      </c>
      <c r="D12" s="61">
        <v>152824.35999999999</v>
      </c>
      <c r="E12" s="33" t="s">
        <v>119</v>
      </c>
      <c r="F12" s="28"/>
      <c r="G12" s="29"/>
      <c r="H12" s="165"/>
      <c r="I12" s="165"/>
      <c r="J12" s="165"/>
      <c r="K12" s="166"/>
      <c r="M12" s="24"/>
    </row>
    <row r="13" spans="1:15" s="10" customFormat="1" ht="12.75" x14ac:dyDescent="0.2">
      <c r="A13" s="160" t="s">
        <v>189</v>
      </c>
      <c r="B13" s="25">
        <v>10</v>
      </c>
      <c r="C13" s="26" t="s">
        <v>126</v>
      </c>
      <c r="D13" s="61">
        <v>620000</v>
      </c>
      <c r="E13" s="33" t="s">
        <v>115</v>
      </c>
      <c r="F13" s="28">
        <v>310</v>
      </c>
      <c r="G13" s="29"/>
      <c r="H13" s="165" t="s">
        <v>116</v>
      </c>
      <c r="I13" s="165"/>
      <c r="J13" s="165"/>
      <c r="K13" s="166"/>
      <c r="M13" s="35"/>
    </row>
    <row r="14" spans="1:15" s="10" customFormat="1" ht="12.75" x14ac:dyDescent="0.2">
      <c r="A14" s="160" t="s">
        <v>189</v>
      </c>
      <c r="B14" s="25">
        <v>11</v>
      </c>
      <c r="C14" s="26" t="s">
        <v>127</v>
      </c>
      <c r="D14" s="61">
        <v>614126.04</v>
      </c>
      <c r="E14" s="33" t="s">
        <v>119</v>
      </c>
      <c r="F14" s="28"/>
      <c r="G14" s="29"/>
      <c r="H14" s="165"/>
      <c r="I14" s="165"/>
      <c r="J14" s="165"/>
      <c r="K14" s="166"/>
      <c r="M14" s="24"/>
    </row>
    <row r="15" spans="1:15" s="10" customFormat="1" ht="12.75" x14ac:dyDescent="0.2">
      <c r="A15" s="160" t="s">
        <v>190</v>
      </c>
      <c r="B15" s="25">
        <v>12</v>
      </c>
      <c r="C15" s="36" t="s">
        <v>128</v>
      </c>
      <c r="D15" s="61">
        <v>2650</v>
      </c>
      <c r="E15" s="33" t="s">
        <v>119</v>
      </c>
      <c r="F15" s="28"/>
      <c r="G15" s="29"/>
      <c r="H15" s="165"/>
      <c r="I15" s="165"/>
      <c r="J15" s="165"/>
      <c r="K15" s="166"/>
      <c r="M15" s="24"/>
    </row>
    <row r="16" spans="1:15" s="10" customFormat="1" ht="12.75" x14ac:dyDescent="0.2">
      <c r="A16" s="160" t="s">
        <v>189</v>
      </c>
      <c r="B16" s="25">
        <v>13</v>
      </c>
      <c r="C16" s="36" t="s">
        <v>129</v>
      </c>
      <c r="D16" s="61">
        <v>1530800</v>
      </c>
      <c r="E16" s="33" t="s">
        <v>115</v>
      </c>
      <c r="F16" s="165">
        <v>765.4</v>
      </c>
      <c r="G16" s="29"/>
      <c r="H16" s="165" t="s">
        <v>116</v>
      </c>
      <c r="I16" s="165"/>
      <c r="J16" s="165"/>
      <c r="K16" s="166"/>
      <c r="M16" s="24"/>
    </row>
    <row r="17" spans="1:13" s="10" customFormat="1" ht="12.75" x14ac:dyDescent="0.2">
      <c r="A17" s="160" t="s">
        <v>190</v>
      </c>
      <c r="B17" s="25">
        <v>14</v>
      </c>
      <c r="C17" s="36" t="s">
        <v>130</v>
      </c>
      <c r="D17" s="61">
        <v>124099.98</v>
      </c>
      <c r="E17" s="33" t="s">
        <v>119</v>
      </c>
      <c r="F17" s="28"/>
      <c r="G17" s="29"/>
      <c r="H17" s="165"/>
      <c r="I17" s="165"/>
      <c r="J17" s="165"/>
      <c r="K17" s="166"/>
      <c r="M17" s="24"/>
    </row>
    <row r="18" spans="1:13" s="10" customFormat="1" ht="12.75" x14ac:dyDescent="0.2">
      <c r="A18" s="160" t="s">
        <v>190</v>
      </c>
      <c r="B18" s="25">
        <v>15</v>
      </c>
      <c r="C18" s="36" t="s">
        <v>131</v>
      </c>
      <c r="D18" s="61">
        <v>2465</v>
      </c>
      <c r="E18" s="33" t="s">
        <v>119</v>
      </c>
      <c r="F18" s="28"/>
      <c r="G18" s="29"/>
      <c r="H18" s="165"/>
      <c r="I18" s="165"/>
      <c r="J18" s="165"/>
      <c r="K18" s="166"/>
      <c r="M18" s="24"/>
    </row>
    <row r="19" spans="1:13" s="42" customFormat="1" ht="12.75" x14ac:dyDescent="0.2">
      <c r="A19" s="160" t="s">
        <v>189</v>
      </c>
      <c r="B19" s="25">
        <v>16</v>
      </c>
      <c r="C19" s="37" t="s">
        <v>132</v>
      </c>
      <c r="D19" s="61">
        <v>916000</v>
      </c>
      <c r="E19" s="33" t="s">
        <v>115</v>
      </c>
      <c r="F19" s="40">
        <v>458</v>
      </c>
      <c r="G19" s="39"/>
      <c r="H19" s="40" t="s">
        <v>116</v>
      </c>
      <c r="I19" s="40"/>
      <c r="J19" s="40"/>
      <c r="K19" s="41"/>
      <c r="M19" s="43"/>
    </row>
    <row r="20" spans="1:13" s="42" customFormat="1" ht="12.75" x14ac:dyDescent="0.2">
      <c r="A20" s="160" t="s">
        <v>189</v>
      </c>
      <c r="B20" s="25">
        <v>17</v>
      </c>
      <c r="C20" s="37" t="s">
        <v>133</v>
      </c>
      <c r="D20" s="61">
        <v>235762.14</v>
      </c>
      <c r="E20" s="33" t="s">
        <v>119</v>
      </c>
      <c r="F20" s="38"/>
      <c r="G20" s="39"/>
      <c r="H20" s="40"/>
      <c r="I20" s="40"/>
      <c r="J20" s="40"/>
      <c r="K20" s="41"/>
      <c r="M20" s="43"/>
    </row>
    <row r="21" spans="1:13" s="42" customFormat="1" ht="12.75" x14ac:dyDescent="0.2">
      <c r="A21" s="160" t="s">
        <v>189</v>
      </c>
      <c r="B21" s="25">
        <v>18</v>
      </c>
      <c r="C21" s="37" t="s">
        <v>134</v>
      </c>
      <c r="D21" s="61">
        <v>120000</v>
      </c>
      <c r="E21" s="33" t="s">
        <v>165</v>
      </c>
      <c r="F21" s="40">
        <v>338.12</v>
      </c>
      <c r="G21" s="39"/>
      <c r="H21" s="40" t="s">
        <v>123</v>
      </c>
      <c r="I21" s="40"/>
      <c r="J21" s="40"/>
      <c r="K21" s="41"/>
      <c r="M21" s="43"/>
    </row>
    <row r="22" spans="1:13" s="42" customFormat="1" ht="12.75" x14ac:dyDescent="0.2">
      <c r="A22" s="160" t="s">
        <v>189</v>
      </c>
      <c r="B22" s="25">
        <v>19</v>
      </c>
      <c r="C22" s="37" t="s">
        <v>135</v>
      </c>
      <c r="D22" s="61">
        <v>914360</v>
      </c>
      <c r="E22" s="33" t="s">
        <v>115</v>
      </c>
      <c r="F22" s="38">
        <v>1615</v>
      </c>
      <c r="G22" s="39"/>
      <c r="H22" s="40" t="s">
        <v>123</v>
      </c>
      <c r="I22" s="40"/>
      <c r="J22" s="40"/>
      <c r="K22" s="41"/>
      <c r="M22" s="43"/>
    </row>
    <row r="23" spans="1:13" s="42" customFormat="1" ht="12.75" x14ac:dyDescent="0.2">
      <c r="A23" s="160" t="s">
        <v>190</v>
      </c>
      <c r="B23" s="25">
        <v>20</v>
      </c>
      <c r="C23" s="37" t="s">
        <v>136</v>
      </c>
      <c r="D23" s="61">
        <v>213012</v>
      </c>
      <c r="E23" s="33" t="s">
        <v>119</v>
      </c>
      <c r="F23" s="38"/>
      <c r="G23" s="39"/>
      <c r="H23" s="40"/>
      <c r="I23" s="40"/>
      <c r="J23" s="40"/>
      <c r="K23" s="41"/>
      <c r="M23" s="43"/>
    </row>
    <row r="24" spans="1:13" s="10" customFormat="1" ht="13.5" customHeight="1" x14ac:dyDescent="0.2">
      <c r="A24" s="160" t="s">
        <v>189</v>
      </c>
      <c r="B24" s="25">
        <v>21</v>
      </c>
      <c r="C24" s="36" t="s">
        <v>137</v>
      </c>
      <c r="D24" s="61">
        <v>42480</v>
      </c>
      <c r="E24" s="33" t="s">
        <v>119</v>
      </c>
      <c r="F24" s="28">
        <v>41.9</v>
      </c>
      <c r="G24" s="29"/>
      <c r="H24" s="165" t="s">
        <v>116</v>
      </c>
      <c r="I24" s="165"/>
      <c r="J24" s="165"/>
      <c r="K24" s="166"/>
      <c r="M24" s="24"/>
    </row>
    <row r="25" spans="1:13" s="10" customFormat="1" ht="12.75" x14ac:dyDescent="0.2">
      <c r="A25" s="160" t="s">
        <v>189</v>
      </c>
      <c r="B25" s="25">
        <v>22</v>
      </c>
      <c r="C25" s="26" t="s">
        <v>138</v>
      </c>
      <c r="D25" s="61">
        <v>624300</v>
      </c>
      <c r="E25" s="33" t="s">
        <v>119</v>
      </c>
      <c r="F25" s="28">
        <v>119.3</v>
      </c>
      <c r="G25" s="29"/>
      <c r="H25" s="165" t="s">
        <v>116</v>
      </c>
      <c r="I25" s="165"/>
      <c r="J25" s="165"/>
      <c r="K25" s="166"/>
      <c r="M25" s="35"/>
    </row>
    <row r="26" spans="1:13" s="10" customFormat="1" ht="12.75" x14ac:dyDescent="0.2">
      <c r="A26" s="160" t="s">
        <v>189</v>
      </c>
      <c r="B26" s="25">
        <v>23</v>
      </c>
      <c r="C26" s="26" t="s">
        <v>139</v>
      </c>
      <c r="D26" s="61">
        <v>251788</v>
      </c>
      <c r="E26" s="33" t="s">
        <v>119</v>
      </c>
      <c r="F26" s="28"/>
      <c r="G26" s="29"/>
      <c r="H26" s="165"/>
      <c r="I26" s="165"/>
      <c r="J26" s="165"/>
      <c r="K26" s="166"/>
      <c r="M26" s="24"/>
    </row>
    <row r="27" spans="1:13" s="10" customFormat="1" ht="12.75" x14ac:dyDescent="0.2">
      <c r="A27" s="160" t="s">
        <v>189</v>
      </c>
      <c r="B27" s="25">
        <v>24</v>
      </c>
      <c r="C27" s="26" t="s">
        <v>140</v>
      </c>
      <c r="D27" s="61">
        <v>2192280</v>
      </c>
      <c r="E27" s="33" t="s">
        <v>115</v>
      </c>
      <c r="F27" s="28">
        <v>1096.1400000000001</v>
      </c>
      <c r="G27" s="151"/>
      <c r="H27" s="165" t="s">
        <v>116</v>
      </c>
      <c r="I27" s="165"/>
      <c r="J27" s="165"/>
      <c r="K27" s="166"/>
      <c r="M27" s="24"/>
    </row>
    <row r="28" spans="1:13" s="10" customFormat="1" ht="12.75" x14ac:dyDescent="0.2">
      <c r="A28" s="160" t="s">
        <v>189</v>
      </c>
      <c r="B28" s="25">
        <v>25</v>
      </c>
      <c r="C28" s="26" t="s">
        <v>141</v>
      </c>
      <c r="D28" s="61">
        <v>122500</v>
      </c>
      <c r="E28" s="33" t="s">
        <v>119</v>
      </c>
      <c r="F28" s="28"/>
      <c r="G28" s="29"/>
      <c r="H28" s="165"/>
      <c r="I28" s="165"/>
      <c r="J28" s="165"/>
      <c r="K28" s="166"/>
      <c r="M28" s="24"/>
    </row>
    <row r="29" spans="1:13" s="10" customFormat="1" ht="12.75" x14ac:dyDescent="0.2">
      <c r="A29" s="160" t="s">
        <v>189</v>
      </c>
      <c r="B29" s="25">
        <v>26</v>
      </c>
      <c r="C29" s="26" t="s">
        <v>142</v>
      </c>
      <c r="D29" s="61">
        <v>725000</v>
      </c>
      <c r="E29" s="33" t="s">
        <v>115</v>
      </c>
      <c r="F29" s="28">
        <v>362.5</v>
      </c>
      <c r="G29" s="151"/>
      <c r="H29" s="165" t="s">
        <v>116</v>
      </c>
      <c r="I29" s="165"/>
      <c r="J29" s="165"/>
      <c r="K29" s="166"/>
      <c r="M29" s="24"/>
    </row>
    <row r="30" spans="1:13" s="10" customFormat="1" ht="12.75" x14ac:dyDescent="0.2">
      <c r="A30" s="160" t="s">
        <v>189</v>
      </c>
      <c r="B30" s="25">
        <v>27</v>
      </c>
      <c r="C30" s="26" t="s">
        <v>143</v>
      </c>
      <c r="D30" s="61">
        <v>548000</v>
      </c>
      <c r="E30" s="33" t="s">
        <v>115</v>
      </c>
      <c r="F30" s="28">
        <v>274</v>
      </c>
      <c r="G30" s="29"/>
      <c r="H30" s="165" t="s">
        <v>116</v>
      </c>
      <c r="I30" s="165"/>
      <c r="J30" s="165"/>
      <c r="K30" s="166"/>
      <c r="M30" s="24"/>
    </row>
    <row r="31" spans="1:13" s="10" customFormat="1" ht="12.75" x14ac:dyDescent="0.2">
      <c r="A31" s="160" t="s">
        <v>190</v>
      </c>
      <c r="B31" s="25">
        <v>28</v>
      </c>
      <c r="C31" s="26" t="s">
        <v>214</v>
      </c>
      <c r="D31" s="61">
        <v>84892.91</v>
      </c>
      <c r="E31" s="33" t="s">
        <v>119</v>
      </c>
      <c r="F31" s="28"/>
      <c r="G31" s="29"/>
      <c r="H31" s="165"/>
      <c r="I31" s="165"/>
      <c r="J31" s="165"/>
      <c r="K31" s="166"/>
      <c r="M31" s="24"/>
    </row>
    <row r="32" spans="1:13" s="10" customFormat="1" ht="12.75" x14ac:dyDescent="0.2">
      <c r="A32" s="160" t="s">
        <v>190</v>
      </c>
      <c r="B32" s="25">
        <v>29</v>
      </c>
      <c r="C32" s="26" t="s">
        <v>144</v>
      </c>
      <c r="D32" s="61">
        <v>7849.2</v>
      </c>
      <c r="E32" s="33" t="s">
        <v>119</v>
      </c>
      <c r="F32" s="28"/>
      <c r="G32" s="29"/>
      <c r="H32" s="165"/>
      <c r="I32" s="165"/>
      <c r="J32" s="165"/>
      <c r="K32" s="166"/>
      <c r="M32" s="24"/>
    </row>
    <row r="33" spans="1:13" s="10" customFormat="1" ht="12.75" x14ac:dyDescent="0.2">
      <c r="A33" s="160" t="s">
        <v>190</v>
      </c>
      <c r="B33" s="25">
        <v>30</v>
      </c>
      <c r="C33" s="26" t="s">
        <v>145</v>
      </c>
      <c r="D33" s="61">
        <v>43957.74</v>
      </c>
      <c r="E33" s="33" t="s">
        <v>119</v>
      </c>
      <c r="F33" s="28"/>
      <c r="G33" s="29"/>
      <c r="H33" s="165"/>
      <c r="I33" s="165"/>
      <c r="J33" s="165"/>
      <c r="K33" s="166"/>
      <c r="M33" s="24"/>
    </row>
    <row r="34" spans="1:13" s="10" customFormat="1" ht="12.75" x14ac:dyDescent="0.2">
      <c r="A34" s="160" t="s">
        <v>192</v>
      </c>
      <c r="B34" s="25">
        <v>31</v>
      </c>
      <c r="C34" s="26" t="s">
        <v>146</v>
      </c>
      <c r="D34" s="61">
        <v>7380</v>
      </c>
      <c r="E34" s="33"/>
      <c r="F34" s="28"/>
      <c r="G34" s="29"/>
      <c r="H34" s="165"/>
      <c r="I34" s="165"/>
      <c r="J34" s="165"/>
      <c r="K34" s="166"/>
      <c r="M34" s="24"/>
    </row>
    <row r="35" spans="1:13" s="10" customFormat="1" ht="12.75" x14ac:dyDescent="0.2">
      <c r="A35" s="160" t="s">
        <v>189</v>
      </c>
      <c r="B35" s="25">
        <v>32</v>
      </c>
      <c r="C35" s="26" t="s">
        <v>147</v>
      </c>
      <c r="D35" s="61">
        <v>124080</v>
      </c>
      <c r="E35" s="33" t="s">
        <v>119</v>
      </c>
      <c r="F35" s="28">
        <v>146</v>
      </c>
      <c r="G35" s="29"/>
      <c r="H35" s="165" t="s">
        <v>116</v>
      </c>
      <c r="I35" s="165"/>
      <c r="J35" s="165"/>
      <c r="K35" s="166"/>
      <c r="M35" s="24"/>
    </row>
    <row r="36" spans="1:13" s="10" customFormat="1" ht="12.75" x14ac:dyDescent="0.2">
      <c r="A36" s="160" t="s">
        <v>189</v>
      </c>
      <c r="B36" s="25">
        <v>33</v>
      </c>
      <c r="C36" s="26" t="s">
        <v>148</v>
      </c>
      <c r="D36" s="61">
        <v>72900</v>
      </c>
      <c r="E36" s="33" t="s">
        <v>115</v>
      </c>
      <c r="F36" s="28">
        <v>382</v>
      </c>
      <c r="G36" s="29"/>
      <c r="H36" s="165" t="s">
        <v>149</v>
      </c>
      <c r="I36" s="165"/>
      <c r="J36" s="165"/>
      <c r="K36" s="166"/>
      <c r="M36" s="24"/>
    </row>
    <row r="37" spans="1:13" s="10" customFormat="1" ht="12.75" x14ac:dyDescent="0.2">
      <c r="A37" s="160" t="s">
        <v>190</v>
      </c>
      <c r="B37" s="25">
        <v>34</v>
      </c>
      <c r="C37" s="26" t="s">
        <v>150</v>
      </c>
      <c r="D37" s="61">
        <v>7622.51</v>
      </c>
      <c r="E37" s="33" t="s">
        <v>119</v>
      </c>
      <c r="F37" s="28"/>
      <c r="G37" s="29"/>
      <c r="H37" s="165"/>
      <c r="I37" s="165"/>
      <c r="J37" s="165"/>
      <c r="K37" s="166"/>
      <c r="M37" s="24"/>
    </row>
    <row r="38" spans="1:13" s="10" customFormat="1" ht="12.75" x14ac:dyDescent="0.2">
      <c r="A38" s="160" t="s">
        <v>190</v>
      </c>
      <c r="B38" s="25">
        <v>35</v>
      </c>
      <c r="C38" s="26" t="s">
        <v>151</v>
      </c>
      <c r="D38" s="61">
        <v>27837.78</v>
      </c>
      <c r="E38" s="33" t="s">
        <v>119</v>
      </c>
      <c r="F38" s="28"/>
      <c r="G38" s="29"/>
      <c r="H38" s="165"/>
      <c r="I38" s="165"/>
      <c r="J38" s="165"/>
      <c r="K38" s="166"/>
      <c r="M38" s="24"/>
    </row>
    <row r="39" spans="1:13" s="10" customFormat="1" ht="12.75" x14ac:dyDescent="0.2">
      <c r="A39" s="160" t="s">
        <v>190</v>
      </c>
      <c r="B39" s="25">
        <v>36</v>
      </c>
      <c r="C39" s="26" t="s">
        <v>152</v>
      </c>
      <c r="D39" s="61">
        <v>7995</v>
      </c>
      <c r="E39" s="33" t="s">
        <v>119</v>
      </c>
      <c r="F39" s="28"/>
      <c r="G39" s="240" t="s">
        <v>153</v>
      </c>
      <c r="H39" s="240"/>
      <c r="I39" s="240"/>
      <c r="J39" s="240"/>
      <c r="K39" s="241"/>
      <c r="M39" s="24"/>
    </row>
    <row r="40" spans="1:13" s="10" customFormat="1" ht="12.75" x14ac:dyDescent="0.2">
      <c r="A40" s="160" t="s">
        <v>190</v>
      </c>
      <c r="B40" s="25">
        <v>37</v>
      </c>
      <c r="C40" s="26" t="s">
        <v>218</v>
      </c>
      <c r="D40" s="61">
        <v>600000</v>
      </c>
      <c r="E40" s="33" t="s">
        <v>165</v>
      </c>
      <c r="F40" s="28"/>
      <c r="G40" s="164"/>
      <c r="H40" s="240" t="s">
        <v>228</v>
      </c>
      <c r="I40" s="240"/>
      <c r="J40" s="240"/>
      <c r="K40" s="241"/>
      <c r="M40" s="24"/>
    </row>
    <row r="41" spans="1:13" s="10" customFormat="1" ht="12.75" x14ac:dyDescent="0.2">
      <c r="A41" s="160" t="s">
        <v>190</v>
      </c>
      <c r="B41" s="25">
        <v>38</v>
      </c>
      <c r="C41" s="26" t="s">
        <v>154</v>
      </c>
      <c r="D41" s="61">
        <v>320000</v>
      </c>
      <c r="E41" s="33" t="s">
        <v>119</v>
      </c>
      <c r="F41" s="28"/>
      <c r="G41" s="29"/>
      <c r="H41" s="247" t="s">
        <v>229</v>
      </c>
      <c r="I41" s="247"/>
      <c r="J41" s="247"/>
      <c r="K41" s="248"/>
      <c r="M41" s="24"/>
    </row>
    <row r="42" spans="1:13" s="10" customFormat="1" ht="12.75" x14ac:dyDescent="0.2">
      <c r="A42" s="160" t="s">
        <v>190</v>
      </c>
      <c r="B42" s="25">
        <v>39</v>
      </c>
      <c r="C42" s="26" t="s">
        <v>155</v>
      </c>
      <c r="D42" s="61">
        <v>53128.41</v>
      </c>
      <c r="E42" s="33" t="s">
        <v>119</v>
      </c>
      <c r="F42" s="28"/>
      <c r="G42" s="29"/>
      <c r="H42" s="165"/>
      <c r="I42" s="165"/>
      <c r="J42" s="165"/>
      <c r="K42" s="166"/>
      <c r="M42" s="24"/>
    </row>
    <row r="43" spans="1:13" s="10" customFormat="1" ht="12.75" x14ac:dyDescent="0.2">
      <c r="A43" s="160" t="s">
        <v>192</v>
      </c>
      <c r="B43" s="25">
        <v>40</v>
      </c>
      <c r="C43" s="26" t="s">
        <v>156</v>
      </c>
      <c r="D43" s="34">
        <v>81727.8</v>
      </c>
      <c r="E43" s="27" t="s">
        <v>119</v>
      </c>
      <c r="F43" s="28"/>
      <c r="G43" s="29"/>
      <c r="H43" s="165"/>
      <c r="I43" s="165"/>
      <c r="J43" s="165"/>
      <c r="K43" s="166"/>
      <c r="M43" s="24"/>
    </row>
    <row r="44" spans="1:13" s="10" customFormat="1" ht="12.75" x14ac:dyDescent="0.2">
      <c r="A44" s="160" t="s">
        <v>192</v>
      </c>
      <c r="B44" s="25">
        <v>41</v>
      </c>
      <c r="C44" s="26" t="s">
        <v>157</v>
      </c>
      <c r="D44" s="34">
        <v>124388.22</v>
      </c>
      <c r="E44" s="27" t="s">
        <v>119</v>
      </c>
      <c r="F44" s="28"/>
      <c r="G44" s="45"/>
      <c r="H44" s="46"/>
      <c r="I44" s="46"/>
      <c r="J44" s="46"/>
      <c r="K44" s="47"/>
      <c r="M44" s="24"/>
    </row>
    <row r="45" spans="1:13" s="10" customFormat="1" ht="12.75" x14ac:dyDescent="0.2">
      <c r="A45" s="160" t="s">
        <v>192</v>
      </c>
      <c r="B45" s="25">
        <v>42</v>
      </c>
      <c r="C45" s="26" t="s">
        <v>158</v>
      </c>
      <c r="D45" s="34">
        <v>358958.43</v>
      </c>
      <c r="E45" s="27" t="s">
        <v>119</v>
      </c>
      <c r="F45" s="28"/>
      <c r="G45" s="45"/>
      <c r="H45" s="46"/>
      <c r="I45" s="46"/>
      <c r="J45" s="46"/>
      <c r="K45" s="47"/>
      <c r="M45" s="24"/>
    </row>
    <row r="46" spans="1:13" s="10" customFormat="1" ht="12.75" x14ac:dyDescent="0.2">
      <c r="A46" s="160" t="s">
        <v>192</v>
      </c>
      <c r="B46" s="25">
        <v>43</v>
      </c>
      <c r="C46" s="26" t="s">
        <v>159</v>
      </c>
      <c r="D46" s="34">
        <v>62740</v>
      </c>
      <c r="E46" s="27" t="s">
        <v>119</v>
      </c>
      <c r="F46" s="28"/>
      <c r="G46" s="45"/>
      <c r="H46" s="46"/>
      <c r="I46" s="46"/>
      <c r="J46" s="46"/>
      <c r="K46" s="47"/>
      <c r="M46" s="24"/>
    </row>
    <row r="47" spans="1:13" s="10" customFormat="1" ht="12.75" x14ac:dyDescent="0.2">
      <c r="A47" s="160" t="s">
        <v>192</v>
      </c>
      <c r="B47" s="25">
        <v>44</v>
      </c>
      <c r="C47" s="26" t="s">
        <v>160</v>
      </c>
      <c r="D47" s="34">
        <v>307329.73</v>
      </c>
      <c r="E47" s="27" t="s">
        <v>119</v>
      </c>
      <c r="F47" s="28"/>
      <c r="G47" s="45"/>
      <c r="H47" s="46"/>
      <c r="I47" s="46"/>
      <c r="J47" s="46"/>
      <c r="K47" s="47"/>
      <c r="M47" s="24"/>
    </row>
    <row r="48" spans="1:13" s="10" customFormat="1" ht="12.75" x14ac:dyDescent="0.2">
      <c r="A48" s="160" t="s">
        <v>189</v>
      </c>
      <c r="B48" s="25">
        <v>45</v>
      </c>
      <c r="C48" s="26" t="s">
        <v>193</v>
      </c>
      <c r="D48" s="34">
        <v>87921</v>
      </c>
      <c r="E48" s="27" t="s">
        <v>119</v>
      </c>
      <c r="F48" s="28">
        <v>297.45</v>
      </c>
      <c r="G48" s="45"/>
      <c r="H48" s="165" t="s">
        <v>116</v>
      </c>
      <c r="I48" s="165"/>
      <c r="J48" s="165"/>
      <c r="K48" s="166"/>
      <c r="M48" s="24"/>
    </row>
    <row r="49" spans="1:15" s="10" customFormat="1" ht="12.75" x14ac:dyDescent="0.2">
      <c r="A49" s="160" t="s">
        <v>189</v>
      </c>
      <c r="B49" s="25">
        <v>46</v>
      </c>
      <c r="C49" s="26" t="s">
        <v>161</v>
      </c>
      <c r="D49" s="34">
        <v>78130</v>
      </c>
      <c r="E49" s="27" t="s">
        <v>119</v>
      </c>
      <c r="F49" s="28">
        <v>233.07</v>
      </c>
      <c r="G49" s="45"/>
      <c r="H49" s="165" t="s">
        <v>116</v>
      </c>
      <c r="I49" s="165"/>
      <c r="J49" s="165"/>
      <c r="K49" s="166"/>
      <c r="M49" s="24"/>
    </row>
    <row r="50" spans="1:15" s="10" customFormat="1" ht="15.75" customHeight="1" x14ac:dyDescent="0.2">
      <c r="A50" s="160" t="s">
        <v>191</v>
      </c>
      <c r="B50" s="25">
        <v>47</v>
      </c>
      <c r="C50" s="26" t="s">
        <v>162</v>
      </c>
      <c r="D50" s="34">
        <v>488222</v>
      </c>
      <c r="E50" s="27" t="s">
        <v>119</v>
      </c>
      <c r="F50" s="28"/>
      <c r="G50" s="45"/>
      <c r="H50" s="46"/>
      <c r="I50" s="46"/>
      <c r="J50" s="46"/>
      <c r="K50" s="47"/>
      <c r="M50" s="24"/>
    </row>
    <row r="51" spans="1:15" s="10" customFormat="1" ht="25.5" x14ac:dyDescent="0.2">
      <c r="A51" s="160" t="s">
        <v>190</v>
      </c>
      <c r="B51" s="25">
        <v>48</v>
      </c>
      <c r="C51" s="48" t="s">
        <v>221</v>
      </c>
      <c r="D51" s="34">
        <v>91142</v>
      </c>
      <c r="E51" s="27" t="s">
        <v>119</v>
      </c>
      <c r="F51" s="28"/>
      <c r="G51" s="45"/>
      <c r="H51" s="46"/>
      <c r="I51" s="46"/>
      <c r="J51" s="46"/>
      <c r="K51" s="47"/>
      <c r="M51" s="24"/>
    </row>
    <row r="52" spans="1:15" s="10" customFormat="1" ht="12.75" x14ac:dyDescent="0.2">
      <c r="A52" s="160" t="s">
        <v>192</v>
      </c>
      <c r="B52" s="25">
        <v>49</v>
      </c>
      <c r="C52" s="48" t="s">
        <v>232</v>
      </c>
      <c r="D52" s="34">
        <v>5800</v>
      </c>
      <c r="E52" s="27" t="s">
        <v>119</v>
      </c>
      <c r="F52" s="28"/>
      <c r="G52" s="45"/>
      <c r="H52" s="46"/>
      <c r="I52" s="46"/>
      <c r="J52" s="46"/>
      <c r="K52" s="47"/>
      <c r="M52" s="24"/>
    </row>
    <row r="53" spans="1:15" s="10" customFormat="1" ht="15" customHeight="1" x14ac:dyDescent="0.2">
      <c r="A53" s="160" t="s">
        <v>192</v>
      </c>
      <c r="B53" s="25">
        <v>50</v>
      </c>
      <c r="C53" s="48" t="s">
        <v>233</v>
      </c>
      <c r="D53" s="34">
        <v>6800</v>
      </c>
      <c r="E53" s="27" t="s">
        <v>119</v>
      </c>
      <c r="F53" s="28"/>
      <c r="G53" s="45"/>
      <c r="H53" s="46"/>
      <c r="I53" s="46"/>
      <c r="J53" s="46"/>
      <c r="K53" s="47"/>
      <c r="M53" s="24"/>
    </row>
    <row r="54" spans="1:15" s="10" customFormat="1" ht="12.75" x14ac:dyDescent="0.2">
      <c r="A54" s="160" t="s">
        <v>192</v>
      </c>
      <c r="B54" s="25">
        <v>51</v>
      </c>
      <c r="C54" s="48" t="s">
        <v>234</v>
      </c>
      <c r="D54" s="34">
        <v>7200</v>
      </c>
      <c r="E54" s="27" t="s">
        <v>119</v>
      </c>
      <c r="F54" s="28"/>
      <c r="G54" s="45"/>
      <c r="H54" s="46"/>
      <c r="I54" s="46"/>
      <c r="J54" s="46"/>
      <c r="K54" s="47"/>
      <c r="M54" s="24"/>
    </row>
    <row r="55" spans="1:15" s="168" customFormat="1" ht="12.75" x14ac:dyDescent="0.2">
      <c r="A55" s="193" t="s">
        <v>189</v>
      </c>
      <c r="B55" s="169">
        <v>1</v>
      </c>
      <c r="C55" s="170" t="s">
        <v>235</v>
      </c>
      <c r="D55" s="171">
        <v>35916.46</v>
      </c>
      <c r="E55" s="172" t="s">
        <v>119</v>
      </c>
      <c r="F55" s="28"/>
      <c r="G55" s="173"/>
      <c r="H55" s="173" t="s">
        <v>116</v>
      </c>
      <c r="I55" s="173"/>
      <c r="J55" s="173"/>
      <c r="K55" s="177"/>
      <c r="L55" s="249"/>
      <c r="M55" s="167"/>
    </row>
    <row r="56" spans="1:15" s="168" customFormat="1" ht="12.75" x14ac:dyDescent="0.2">
      <c r="A56" s="193" t="s">
        <v>189</v>
      </c>
      <c r="B56" s="169">
        <v>2</v>
      </c>
      <c r="C56" s="170" t="s">
        <v>236</v>
      </c>
      <c r="D56" s="171">
        <v>125505</v>
      </c>
      <c r="E56" s="172" t="s">
        <v>119</v>
      </c>
      <c r="F56" s="28"/>
      <c r="G56" s="173"/>
      <c r="H56" s="173" t="s">
        <v>116</v>
      </c>
      <c r="I56" s="174"/>
      <c r="J56" s="174"/>
      <c r="K56" s="175" t="s">
        <v>237</v>
      </c>
      <c r="L56" s="249"/>
      <c r="M56" s="167"/>
      <c r="O56" s="176"/>
    </row>
    <row r="57" spans="1:15" s="168" customFormat="1" ht="12.75" x14ac:dyDescent="0.2">
      <c r="A57" s="193" t="s">
        <v>189</v>
      </c>
      <c r="B57" s="169">
        <v>3</v>
      </c>
      <c r="C57" s="170" t="s">
        <v>236</v>
      </c>
      <c r="D57" s="171">
        <v>29889</v>
      </c>
      <c r="E57" s="172" t="s">
        <v>119</v>
      </c>
      <c r="F57" s="28"/>
      <c r="G57" s="172"/>
      <c r="H57" s="173" t="s">
        <v>123</v>
      </c>
      <c r="I57" s="173"/>
      <c r="J57" s="173"/>
      <c r="K57" s="177" t="s">
        <v>237</v>
      </c>
      <c r="L57" s="249"/>
      <c r="M57" s="167"/>
    </row>
    <row r="58" spans="1:15" s="168" customFormat="1" ht="25.5" x14ac:dyDescent="0.2">
      <c r="A58" s="193" t="s">
        <v>190</v>
      </c>
      <c r="B58" s="169">
        <v>4</v>
      </c>
      <c r="C58" s="170" t="s">
        <v>238</v>
      </c>
      <c r="D58" s="171">
        <f>6580.5+20418</f>
        <v>26998.5</v>
      </c>
      <c r="E58" s="172" t="s">
        <v>119</v>
      </c>
      <c r="F58" s="28"/>
      <c r="G58" s="173"/>
      <c r="H58" s="173" t="s">
        <v>116</v>
      </c>
      <c r="I58" s="173"/>
      <c r="J58" s="173"/>
      <c r="K58" s="177" t="s">
        <v>239</v>
      </c>
      <c r="L58" s="249"/>
      <c r="M58" s="167"/>
    </row>
    <row r="59" spans="1:15" s="168" customFormat="1" ht="12.75" x14ac:dyDescent="0.2">
      <c r="A59" s="193" t="s">
        <v>190</v>
      </c>
      <c r="B59" s="169">
        <v>5</v>
      </c>
      <c r="C59" s="170" t="s">
        <v>240</v>
      </c>
      <c r="D59" s="171">
        <v>19988.5</v>
      </c>
      <c r="E59" s="172" t="s">
        <v>119</v>
      </c>
      <c r="F59" s="28"/>
      <c r="G59" s="173"/>
      <c r="H59" s="173"/>
      <c r="I59" s="173"/>
      <c r="J59" s="173"/>
      <c r="K59" s="177"/>
      <c r="L59" s="249"/>
      <c r="M59" s="178"/>
    </row>
    <row r="60" spans="1:15" s="168" customFormat="1" ht="12.75" x14ac:dyDescent="0.2">
      <c r="A60" s="193" t="s">
        <v>190</v>
      </c>
      <c r="B60" s="169">
        <v>6</v>
      </c>
      <c r="C60" s="170" t="s">
        <v>241</v>
      </c>
      <c r="D60" s="171">
        <v>617992</v>
      </c>
      <c r="E60" s="172" t="s">
        <v>119</v>
      </c>
      <c r="F60" s="28"/>
      <c r="G60" s="173"/>
      <c r="H60" s="173"/>
      <c r="I60" s="173"/>
      <c r="J60" s="173"/>
      <c r="K60" s="177"/>
      <c r="L60" s="249"/>
      <c r="M60" s="167"/>
    </row>
    <row r="61" spans="1:15" s="168" customFormat="1" ht="12.75" x14ac:dyDescent="0.2">
      <c r="A61" s="193" t="s">
        <v>190</v>
      </c>
      <c r="B61" s="169">
        <v>7</v>
      </c>
      <c r="C61" s="170" t="s">
        <v>242</v>
      </c>
      <c r="D61" s="171">
        <v>83805.94</v>
      </c>
      <c r="E61" s="172" t="s">
        <v>119</v>
      </c>
      <c r="F61" s="28"/>
      <c r="G61" s="173"/>
      <c r="H61" s="173"/>
      <c r="I61" s="173"/>
      <c r="J61" s="173"/>
      <c r="K61" s="177"/>
      <c r="L61" s="249"/>
      <c r="M61" s="178"/>
    </row>
    <row r="62" spans="1:15" s="168" customFormat="1" ht="12.75" x14ac:dyDescent="0.2">
      <c r="A62" s="193" t="s">
        <v>189</v>
      </c>
      <c r="B62" s="169">
        <v>8</v>
      </c>
      <c r="C62" s="170" t="s">
        <v>243</v>
      </c>
      <c r="D62" s="171">
        <v>129487.1</v>
      </c>
      <c r="E62" s="172" t="s">
        <v>119</v>
      </c>
      <c r="F62" s="28"/>
      <c r="G62" s="173"/>
      <c r="H62" s="173" t="s">
        <v>116</v>
      </c>
      <c r="I62" s="173"/>
      <c r="J62" s="173"/>
      <c r="K62" s="177"/>
      <c r="L62" s="249"/>
      <c r="M62" s="167"/>
    </row>
    <row r="63" spans="1:15" s="168" customFormat="1" ht="12.75" x14ac:dyDescent="0.2">
      <c r="A63" s="193" t="s">
        <v>190</v>
      </c>
      <c r="B63" s="169"/>
      <c r="C63" s="170" t="s">
        <v>244</v>
      </c>
      <c r="D63" s="171">
        <v>148965.29999999999</v>
      </c>
      <c r="E63" s="172" t="s">
        <v>119</v>
      </c>
      <c r="F63" s="28"/>
      <c r="G63" s="173"/>
      <c r="H63" s="173"/>
      <c r="I63" s="173"/>
      <c r="J63" s="173"/>
      <c r="K63" s="177"/>
      <c r="L63" s="184"/>
      <c r="M63" s="167"/>
    </row>
    <row r="64" spans="1:15" s="168" customFormat="1" x14ac:dyDescent="0.2">
      <c r="A64" s="193" t="s">
        <v>190</v>
      </c>
      <c r="B64" s="169"/>
      <c r="C64" s="187" t="s">
        <v>245</v>
      </c>
      <c r="D64" s="171">
        <v>56437.57</v>
      </c>
      <c r="E64" s="172" t="s">
        <v>119</v>
      </c>
      <c r="F64" s="28"/>
      <c r="G64" s="173"/>
      <c r="H64" s="173"/>
      <c r="I64" s="173"/>
      <c r="J64" s="173"/>
      <c r="K64" s="177"/>
      <c r="L64" s="184"/>
      <c r="M64" s="167"/>
    </row>
    <row r="65" spans="1:14" s="168" customFormat="1" x14ac:dyDescent="0.2">
      <c r="A65" s="193" t="s">
        <v>190</v>
      </c>
      <c r="B65" s="169"/>
      <c r="C65" s="187" t="s">
        <v>246</v>
      </c>
      <c r="D65" s="171">
        <v>45546.9</v>
      </c>
      <c r="E65" s="172" t="s">
        <v>119</v>
      </c>
      <c r="F65" s="28"/>
      <c r="G65" s="173"/>
      <c r="H65" s="173"/>
      <c r="I65" s="173"/>
      <c r="J65" s="173"/>
      <c r="K65" s="177"/>
      <c r="L65" s="184"/>
      <c r="M65" s="167"/>
    </row>
    <row r="66" spans="1:14" s="168" customFormat="1" ht="12.75" x14ac:dyDescent="0.2">
      <c r="A66" s="193" t="s">
        <v>190</v>
      </c>
      <c r="B66" s="169"/>
      <c r="C66" s="188" t="s">
        <v>247</v>
      </c>
      <c r="D66" s="171">
        <v>35000</v>
      </c>
      <c r="E66" s="172" t="s">
        <v>119</v>
      </c>
      <c r="F66" s="28"/>
      <c r="G66" s="173"/>
      <c r="H66" s="173"/>
      <c r="I66" s="173"/>
      <c r="J66" s="173"/>
      <c r="K66" s="177"/>
      <c r="L66" s="184"/>
      <c r="M66" s="167"/>
    </row>
    <row r="67" spans="1:14" s="168" customFormat="1" ht="13.5" thickBot="1" x14ac:dyDescent="0.25">
      <c r="A67" s="193" t="s">
        <v>190</v>
      </c>
      <c r="B67" s="179"/>
      <c r="C67" s="189" t="s">
        <v>248</v>
      </c>
      <c r="D67" s="180">
        <v>575907.4</v>
      </c>
      <c r="E67" s="181" t="s">
        <v>119</v>
      </c>
      <c r="F67" s="50"/>
      <c r="G67" s="182"/>
      <c r="H67" s="182"/>
      <c r="I67" s="182"/>
      <c r="J67" s="182"/>
      <c r="K67" s="183"/>
      <c r="L67" s="184"/>
      <c r="M67" s="167"/>
    </row>
    <row r="68" spans="1:14" s="10" customFormat="1" ht="15" customHeight="1" x14ac:dyDescent="0.2">
      <c r="A68" s="160"/>
      <c r="B68" s="4" t="s">
        <v>2</v>
      </c>
      <c r="C68" s="129" t="s">
        <v>163</v>
      </c>
      <c r="D68" s="130"/>
      <c r="E68" s="130"/>
      <c r="F68" s="131"/>
      <c r="G68" s="9"/>
      <c r="H68" s="238" t="s">
        <v>104</v>
      </c>
      <c r="I68" s="238"/>
      <c r="J68" s="238"/>
      <c r="K68" s="239"/>
      <c r="M68" s="24"/>
    </row>
    <row r="69" spans="1:14" s="10" customFormat="1" ht="39" thickBot="1" x14ac:dyDescent="0.25">
      <c r="A69" s="160"/>
      <c r="B69" s="11" t="s">
        <v>105</v>
      </c>
      <c r="C69" s="51" t="s">
        <v>106</v>
      </c>
      <c r="D69" s="12" t="s">
        <v>107</v>
      </c>
      <c r="E69" s="13" t="s">
        <v>108</v>
      </c>
      <c r="F69" s="14" t="s">
        <v>109</v>
      </c>
      <c r="G69" s="15" t="s">
        <v>110</v>
      </c>
      <c r="H69" s="16" t="s">
        <v>111</v>
      </c>
      <c r="I69" s="16" t="s">
        <v>112</v>
      </c>
      <c r="J69" s="16" t="s">
        <v>113</v>
      </c>
      <c r="K69" s="17" t="s">
        <v>114</v>
      </c>
      <c r="M69" s="24"/>
    </row>
    <row r="70" spans="1:14" s="42" customFormat="1" ht="15" customHeight="1" x14ac:dyDescent="0.2">
      <c r="A70" s="160" t="s">
        <v>189</v>
      </c>
      <c r="B70" s="52">
        <v>1</v>
      </c>
      <c r="C70" s="53" t="s">
        <v>164</v>
      </c>
      <c r="D70" s="242">
        <v>10155922</v>
      </c>
      <c r="E70" s="250" t="s">
        <v>165</v>
      </c>
      <c r="F70" s="54"/>
      <c r="G70" s="55"/>
      <c r="H70" s="56"/>
      <c r="I70" s="56"/>
      <c r="J70" s="56"/>
      <c r="K70" s="57"/>
      <c r="M70" s="43"/>
    </row>
    <row r="71" spans="1:14" s="42" customFormat="1" ht="15" customHeight="1" x14ac:dyDescent="0.2">
      <c r="A71" s="160"/>
      <c r="B71" s="52">
        <v>2</v>
      </c>
      <c r="C71" s="53" t="s">
        <v>219</v>
      </c>
      <c r="D71" s="243"/>
      <c r="E71" s="251"/>
      <c r="F71" s="150"/>
      <c r="G71" s="55"/>
      <c r="H71" s="56"/>
      <c r="I71" s="56"/>
      <c r="J71" s="56"/>
      <c r="K71" s="57"/>
      <c r="M71" s="43"/>
    </row>
    <row r="72" spans="1:14" s="42" customFormat="1" ht="15" customHeight="1" x14ac:dyDescent="0.2">
      <c r="A72" s="160"/>
      <c r="B72" s="52">
        <v>3</v>
      </c>
      <c r="C72" s="53" t="s">
        <v>220</v>
      </c>
      <c r="D72" s="243"/>
      <c r="E72" s="251"/>
      <c r="F72" s="150"/>
      <c r="G72" s="55"/>
      <c r="H72" s="56"/>
      <c r="I72" s="56"/>
      <c r="J72" s="56"/>
      <c r="K72" s="57"/>
      <c r="M72" s="43"/>
    </row>
    <row r="73" spans="1:14" s="59" customFormat="1" ht="15.75" customHeight="1" x14ac:dyDescent="0.2">
      <c r="A73" s="160" t="s">
        <v>189</v>
      </c>
      <c r="B73" s="25">
        <v>4</v>
      </c>
      <c r="C73" s="58" t="s">
        <v>166</v>
      </c>
      <c r="D73" s="244"/>
      <c r="E73" s="252"/>
      <c r="F73" s="30">
        <v>583.70000000000005</v>
      </c>
      <c r="G73" s="30"/>
      <c r="H73" s="30" t="s">
        <v>117</v>
      </c>
      <c r="I73" s="30"/>
      <c r="J73" s="30"/>
      <c r="K73" s="31"/>
      <c r="L73" s="49"/>
      <c r="M73" s="24"/>
      <c r="N73" s="49"/>
    </row>
    <row r="74" spans="1:14" s="59" customFormat="1" ht="15.75" customHeight="1" x14ac:dyDescent="0.2">
      <c r="A74" s="160" t="s">
        <v>192</v>
      </c>
      <c r="B74" s="25">
        <v>5</v>
      </c>
      <c r="C74" s="60" t="s">
        <v>167</v>
      </c>
      <c r="D74" s="61">
        <v>9189</v>
      </c>
      <c r="E74" s="30" t="s">
        <v>119</v>
      </c>
      <c r="F74" s="30"/>
      <c r="G74" s="46"/>
      <c r="H74" s="46"/>
      <c r="I74" s="46"/>
      <c r="J74" s="46"/>
      <c r="K74" s="47"/>
      <c r="L74" s="49"/>
      <c r="M74" s="24"/>
      <c r="N74" s="49"/>
    </row>
    <row r="75" spans="1:14" s="59" customFormat="1" ht="15.75" customHeight="1" thickBot="1" x14ac:dyDescent="0.25">
      <c r="A75" s="160" t="s">
        <v>191</v>
      </c>
      <c r="B75" s="62">
        <v>6</v>
      </c>
      <c r="C75" s="63" t="s">
        <v>168</v>
      </c>
      <c r="D75" s="64">
        <v>92686.06</v>
      </c>
      <c r="E75" s="65" t="s">
        <v>119</v>
      </c>
      <c r="F75" s="65"/>
      <c r="G75" s="66"/>
      <c r="H75" s="66"/>
      <c r="I75" s="66"/>
      <c r="J75" s="66"/>
      <c r="K75" s="67"/>
      <c r="L75" s="49"/>
      <c r="M75" s="24"/>
      <c r="N75" s="49"/>
    </row>
    <row r="76" spans="1:14" s="10" customFormat="1" ht="15" customHeight="1" thickBot="1" x14ac:dyDescent="0.25">
      <c r="A76" s="160"/>
      <c r="B76" s="111"/>
      <c r="C76" s="112"/>
      <c r="D76" s="112"/>
      <c r="E76" s="112"/>
      <c r="F76" s="112"/>
      <c r="G76" s="112"/>
      <c r="H76" s="112"/>
      <c r="I76" s="112"/>
      <c r="J76" s="112"/>
      <c r="K76" s="113"/>
    </row>
    <row r="77" spans="1:14" s="59" customFormat="1" ht="15.75" customHeight="1" x14ac:dyDescent="0.2">
      <c r="A77" s="160"/>
      <c r="B77" s="4" t="s">
        <v>3</v>
      </c>
      <c r="C77" s="5" t="s">
        <v>169</v>
      </c>
      <c r="D77" s="6"/>
      <c r="E77" s="6"/>
      <c r="F77" s="8"/>
      <c r="G77" s="9"/>
      <c r="H77" s="238" t="s">
        <v>104</v>
      </c>
      <c r="I77" s="238"/>
      <c r="J77" s="238"/>
      <c r="K77" s="239"/>
      <c r="L77" s="49"/>
      <c r="M77" s="24"/>
      <c r="N77" s="49"/>
    </row>
    <row r="78" spans="1:14" s="59" customFormat="1" ht="39" thickBot="1" x14ac:dyDescent="0.25">
      <c r="A78" s="160"/>
      <c r="B78" s="11" t="s">
        <v>105</v>
      </c>
      <c r="C78" s="68" t="s">
        <v>106</v>
      </c>
      <c r="D78" s="12" t="s">
        <v>107</v>
      </c>
      <c r="E78" s="13" t="s">
        <v>108</v>
      </c>
      <c r="F78" s="14" t="s">
        <v>109</v>
      </c>
      <c r="G78" s="15" t="s">
        <v>110</v>
      </c>
      <c r="H78" s="16" t="s">
        <v>111</v>
      </c>
      <c r="I78" s="16" t="s">
        <v>112</v>
      </c>
      <c r="J78" s="16" t="s">
        <v>113</v>
      </c>
      <c r="K78" s="17" t="s">
        <v>114</v>
      </c>
      <c r="L78" s="49"/>
      <c r="M78" s="24"/>
      <c r="N78" s="49"/>
    </row>
    <row r="79" spans="1:14" s="42" customFormat="1" ht="15.75" customHeight="1" x14ac:dyDescent="0.2">
      <c r="A79" s="160" t="s">
        <v>189</v>
      </c>
      <c r="B79" s="52">
        <v>1</v>
      </c>
      <c r="C79" s="53" t="s">
        <v>216</v>
      </c>
      <c r="D79" s="256">
        <v>5663000</v>
      </c>
      <c r="E79" s="258" t="s">
        <v>115</v>
      </c>
      <c r="F79" s="260">
        <v>2831.5</v>
      </c>
      <c r="G79" s="55"/>
      <c r="H79" s="56" t="s">
        <v>117</v>
      </c>
      <c r="I79" s="56"/>
      <c r="J79" s="56"/>
      <c r="K79" s="57"/>
      <c r="L79" s="69"/>
      <c r="M79" s="43"/>
      <c r="N79" s="69"/>
    </row>
    <row r="80" spans="1:14" s="42" customFormat="1" ht="12.75" x14ac:dyDescent="0.2">
      <c r="A80" s="160" t="s">
        <v>189</v>
      </c>
      <c r="B80" s="70">
        <v>2</v>
      </c>
      <c r="C80" s="58" t="s">
        <v>217</v>
      </c>
      <c r="D80" s="257"/>
      <c r="E80" s="259"/>
      <c r="F80" s="261"/>
      <c r="G80" s="39"/>
      <c r="H80" s="40" t="s">
        <v>117</v>
      </c>
      <c r="I80" s="40"/>
      <c r="J80" s="40"/>
      <c r="K80" s="41"/>
      <c r="L80" s="69"/>
      <c r="M80" s="43"/>
      <c r="N80" s="69"/>
    </row>
    <row r="81" spans="1:14" s="42" customFormat="1" ht="12.75" x14ac:dyDescent="0.2">
      <c r="A81" s="160" t="s">
        <v>189</v>
      </c>
      <c r="B81" s="70">
        <v>3</v>
      </c>
      <c r="C81" s="58" t="s">
        <v>170</v>
      </c>
      <c r="D81" s="34">
        <v>1096000</v>
      </c>
      <c r="E81" s="71" t="s">
        <v>115</v>
      </c>
      <c r="F81" s="38">
        <v>548</v>
      </c>
      <c r="G81" s="39"/>
      <c r="H81" s="40" t="s">
        <v>117</v>
      </c>
      <c r="I81" s="40"/>
      <c r="J81" s="40"/>
      <c r="K81" s="41"/>
      <c r="L81" s="69"/>
      <c r="M81" s="43"/>
      <c r="N81" s="69"/>
    </row>
    <row r="82" spans="1:14" s="42" customFormat="1" ht="12.75" x14ac:dyDescent="0.2">
      <c r="A82" s="160" t="s">
        <v>192</v>
      </c>
      <c r="B82" s="70">
        <v>4</v>
      </c>
      <c r="C82" s="60" t="s">
        <v>171</v>
      </c>
      <c r="D82" s="44">
        <v>13140.01</v>
      </c>
      <c r="E82" s="27" t="s">
        <v>119</v>
      </c>
      <c r="F82" s="38"/>
      <c r="G82" s="72"/>
      <c r="H82" s="262"/>
      <c r="I82" s="262"/>
      <c r="J82" s="262"/>
      <c r="K82" s="263"/>
      <c r="L82" s="69"/>
      <c r="M82" s="43"/>
      <c r="N82" s="69"/>
    </row>
    <row r="83" spans="1:14" s="42" customFormat="1" ht="13.5" thickBot="1" x14ac:dyDescent="0.25">
      <c r="A83" s="160" t="s">
        <v>191</v>
      </c>
      <c r="B83" s="73">
        <v>5</v>
      </c>
      <c r="C83" s="63" t="s">
        <v>168</v>
      </c>
      <c r="D83" s="74">
        <v>67425.64</v>
      </c>
      <c r="E83" s="75" t="s">
        <v>119</v>
      </c>
      <c r="F83" s="76"/>
      <c r="G83" s="77"/>
      <c r="H83" s="78"/>
      <c r="I83" s="78"/>
      <c r="J83" s="78"/>
      <c r="K83" s="79"/>
      <c r="L83" s="69"/>
      <c r="M83" s="43"/>
      <c r="N83" s="69"/>
    </row>
    <row r="84" spans="1:14" s="10" customFormat="1" ht="15" customHeight="1" thickBot="1" x14ac:dyDescent="0.25">
      <c r="A84" s="160"/>
      <c r="B84" s="111"/>
      <c r="C84" s="112"/>
      <c r="D84" s="112"/>
      <c r="E84" s="112"/>
      <c r="F84" s="112"/>
      <c r="G84" s="112"/>
      <c r="H84" s="112"/>
      <c r="I84" s="112"/>
      <c r="J84" s="112"/>
      <c r="K84" s="113"/>
    </row>
    <row r="85" spans="1:14" s="59" customFormat="1" ht="15.75" customHeight="1" x14ac:dyDescent="0.2">
      <c r="A85" s="160"/>
      <c r="B85" s="4" t="s">
        <v>4</v>
      </c>
      <c r="C85" s="5" t="s">
        <v>172</v>
      </c>
      <c r="D85" s="6"/>
      <c r="E85" s="6"/>
      <c r="F85" s="8"/>
      <c r="G85" s="9"/>
      <c r="H85" s="238" t="s">
        <v>104</v>
      </c>
      <c r="I85" s="238"/>
      <c r="J85" s="238"/>
      <c r="K85" s="239"/>
      <c r="L85" s="49"/>
      <c r="M85" s="24"/>
      <c r="N85" s="49"/>
    </row>
    <row r="86" spans="1:14" s="59" customFormat="1" ht="40.5" customHeight="1" thickBot="1" x14ac:dyDescent="0.25">
      <c r="A86" s="160"/>
      <c r="B86" s="11" t="s">
        <v>105</v>
      </c>
      <c r="C86" s="68" t="s">
        <v>106</v>
      </c>
      <c r="D86" s="12" t="s">
        <v>107</v>
      </c>
      <c r="E86" s="13" t="s">
        <v>108</v>
      </c>
      <c r="F86" s="14" t="s">
        <v>109</v>
      </c>
      <c r="G86" s="15" t="s">
        <v>110</v>
      </c>
      <c r="H86" s="16" t="s">
        <v>111</v>
      </c>
      <c r="I86" s="16" t="s">
        <v>112</v>
      </c>
      <c r="J86" s="16" t="s">
        <v>113</v>
      </c>
      <c r="K86" s="17" t="s">
        <v>114</v>
      </c>
      <c r="L86" s="49"/>
      <c r="M86" s="24"/>
      <c r="N86" s="49"/>
    </row>
    <row r="87" spans="1:14" s="42" customFormat="1" ht="15" customHeight="1" x14ac:dyDescent="0.2">
      <c r="A87" s="160" t="s">
        <v>192</v>
      </c>
      <c r="B87" s="80" t="s">
        <v>0</v>
      </c>
      <c r="C87" s="81" t="s">
        <v>173</v>
      </c>
      <c r="D87" s="190">
        <f>33629.77+72271.82</f>
        <v>105901.59</v>
      </c>
      <c r="E87" s="82" t="s">
        <v>119</v>
      </c>
      <c r="F87" s="83"/>
      <c r="G87" s="84"/>
      <c r="H87" s="84"/>
      <c r="I87" s="84"/>
      <c r="J87" s="84"/>
      <c r="K87" s="85"/>
      <c r="L87" s="69"/>
      <c r="M87" s="86"/>
      <c r="N87" s="69"/>
    </row>
    <row r="88" spans="1:14" s="42" customFormat="1" ht="15" customHeight="1" thickBot="1" x14ac:dyDescent="0.25">
      <c r="A88" s="160" t="s">
        <v>191</v>
      </c>
      <c r="B88" s="87" t="s">
        <v>2</v>
      </c>
      <c r="C88" s="88" t="s">
        <v>168</v>
      </c>
      <c r="D88" s="89">
        <f>33629.77+3450+3400</f>
        <v>40479.769999999997</v>
      </c>
      <c r="E88" s="90" t="s">
        <v>119</v>
      </c>
      <c r="F88" s="91"/>
      <c r="G88" s="92"/>
      <c r="H88" s="92"/>
      <c r="I88" s="92"/>
      <c r="J88" s="92"/>
      <c r="K88" s="93"/>
      <c r="L88" s="69"/>
      <c r="M88" s="86"/>
      <c r="N88" s="69"/>
    </row>
    <row r="89" spans="1:14" s="98" customFormat="1" ht="13.5" thickBot="1" x14ac:dyDescent="0.25">
      <c r="A89" s="161"/>
      <c r="B89" s="108"/>
      <c r="C89" s="109"/>
      <c r="D89" s="109"/>
      <c r="E89" s="109"/>
      <c r="F89" s="109"/>
      <c r="G89" s="109"/>
      <c r="H89" s="109"/>
      <c r="I89" s="109"/>
      <c r="J89" s="109"/>
      <c r="K89" s="110"/>
    </row>
    <row r="90" spans="1:14" s="98" customFormat="1" ht="12.75" x14ac:dyDescent="0.2">
      <c r="A90" s="161"/>
      <c r="B90" s="4" t="s">
        <v>7</v>
      </c>
      <c r="C90" s="5" t="s">
        <v>181</v>
      </c>
      <c r="D90" s="6"/>
      <c r="E90" s="8"/>
      <c r="F90" s="9"/>
      <c r="G90" s="238" t="s">
        <v>104</v>
      </c>
      <c r="H90" s="238"/>
      <c r="I90" s="238"/>
      <c r="J90" s="238"/>
      <c r="K90" s="99"/>
      <c r="L90" s="97"/>
      <c r="M90" s="49"/>
    </row>
    <row r="91" spans="1:14" s="98" customFormat="1" ht="39" thickBot="1" x14ac:dyDescent="0.25">
      <c r="A91" s="161"/>
      <c r="B91" s="100" t="s">
        <v>105</v>
      </c>
      <c r="C91" s="101" t="s">
        <v>106</v>
      </c>
      <c r="D91" s="102" t="s">
        <v>107</v>
      </c>
      <c r="E91" s="13" t="s">
        <v>108</v>
      </c>
      <c r="F91" s="103" t="s">
        <v>109</v>
      </c>
      <c r="G91" s="104" t="s">
        <v>110</v>
      </c>
      <c r="H91" s="105" t="s">
        <v>111</v>
      </c>
      <c r="I91" s="105" t="s">
        <v>112</v>
      </c>
      <c r="J91" s="105" t="s">
        <v>113</v>
      </c>
      <c r="K91" s="106" t="s">
        <v>114</v>
      </c>
      <c r="L91" s="97"/>
      <c r="M91" s="49"/>
    </row>
    <row r="92" spans="1:14" s="98" customFormat="1" ht="15.75" customHeight="1" thickBot="1" x14ac:dyDescent="0.25">
      <c r="A92" s="161"/>
      <c r="B92" s="107">
        <v>1</v>
      </c>
      <c r="C92" s="253" t="s">
        <v>182</v>
      </c>
      <c r="D92" s="254"/>
      <c r="E92" s="254"/>
      <c r="F92" s="254"/>
      <c r="G92" s="254"/>
      <c r="H92" s="254"/>
      <c r="I92" s="254"/>
      <c r="J92" s="254"/>
      <c r="K92" s="255"/>
      <c r="L92" s="97"/>
      <c r="M92" s="49"/>
    </row>
    <row r="93" spans="1:14" s="98" customFormat="1" ht="12.75" x14ac:dyDescent="0.2">
      <c r="A93" s="161"/>
      <c r="C93" s="98" t="s">
        <v>227</v>
      </c>
      <c r="D93" s="134"/>
    </row>
    <row r="94" spans="1:14" s="98" customFormat="1" ht="13.5" thickBot="1" x14ac:dyDescent="0.25">
      <c r="A94" s="161"/>
    </row>
    <row r="95" spans="1:14" s="98" customFormat="1" ht="12.75" x14ac:dyDescent="0.2">
      <c r="A95" s="161"/>
      <c r="C95" s="152" t="s">
        <v>187</v>
      </c>
      <c r="D95" s="153">
        <v>29192811.100000001</v>
      </c>
      <c r="E95" s="133">
        <f>SUMIF(A4:A92,"b",D4:D92)</f>
        <v>29192811.100000001</v>
      </c>
    </row>
    <row r="96" spans="1:14" s="98" customFormat="1" ht="12.75" x14ac:dyDescent="0.2">
      <c r="A96" s="161"/>
      <c r="C96" s="154" t="s">
        <v>184</v>
      </c>
      <c r="D96" s="155">
        <v>3668895.7499999991</v>
      </c>
      <c r="E96" s="133">
        <f>SUMIF(A4:A92,"bud",D4:D92)</f>
        <v>3668895.7499999991</v>
      </c>
    </row>
    <row r="97" spans="1:5" s="98" customFormat="1" ht="12.75" x14ac:dyDescent="0.2">
      <c r="A97" s="161"/>
      <c r="C97" s="154" t="s">
        <v>185</v>
      </c>
      <c r="D97" s="155">
        <v>1090554.78</v>
      </c>
      <c r="E97" s="133">
        <f>SUMIF(A4:A92,"w",D4:D92)</f>
        <v>1090554.78</v>
      </c>
    </row>
    <row r="98" spans="1:5" s="98" customFormat="1" ht="13.5" thickBot="1" x14ac:dyDescent="0.25">
      <c r="A98" s="161"/>
      <c r="C98" s="156" t="s">
        <v>186</v>
      </c>
      <c r="D98" s="157">
        <v>688813.47000000009</v>
      </c>
      <c r="E98" s="133">
        <f>SUMIF(A4:A92,"s",D4:D92)</f>
        <v>688813.47000000009</v>
      </c>
    </row>
    <row r="99" spans="1:5" x14ac:dyDescent="0.2">
      <c r="D99" s="158">
        <f>SUM(D95:D98)</f>
        <v>34641075.100000001</v>
      </c>
      <c r="E99" s="191"/>
    </row>
    <row r="100" spans="1:5" x14ac:dyDescent="0.2">
      <c r="E100" s="192"/>
    </row>
    <row r="104" spans="1:5" x14ac:dyDescent="0.2">
      <c r="E104" s="132"/>
    </row>
    <row r="105" spans="1:5" x14ac:dyDescent="0.2">
      <c r="E105" s="132"/>
    </row>
  </sheetData>
  <mergeCells count="17">
    <mergeCell ref="L55:L62"/>
    <mergeCell ref="G90:J90"/>
    <mergeCell ref="E70:E73"/>
    <mergeCell ref="C92:K92"/>
    <mergeCell ref="D79:D80"/>
    <mergeCell ref="E79:E80"/>
    <mergeCell ref="F79:F80"/>
    <mergeCell ref="H82:K82"/>
    <mergeCell ref="H85:K85"/>
    <mergeCell ref="H2:K2"/>
    <mergeCell ref="G39:K39"/>
    <mergeCell ref="H68:K68"/>
    <mergeCell ref="D70:D73"/>
    <mergeCell ref="H77:K77"/>
    <mergeCell ref="I5:K5"/>
    <mergeCell ref="H40:K40"/>
    <mergeCell ref="H41:K4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3"/>
  <sheetViews>
    <sheetView workbookViewId="0">
      <selection activeCell="A2" sqref="A2:H2"/>
    </sheetView>
  </sheetViews>
  <sheetFormatPr defaultRowHeight="14.25" x14ac:dyDescent="0.2"/>
  <cols>
    <col min="1" max="1" width="4.5703125" style="128" customWidth="1"/>
    <col min="2" max="2" width="3.85546875" style="128" bestFit="1" customWidth="1"/>
    <col min="3" max="3" width="55.28515625" style="128" customWidth="1"/>
    <col min="4" max="4" width="25.42578125" style="128" customWidth="1"/>
    <col min="5" max="5" width="12.5703125" style="114" bestFit="1" customWidth="1"/>
    <col min="6" max="256" width="9.140625" style="114"/>
    <col min="257" max="257" width="4.5703125" style="114" customWidth="1"/>
    <col min="258" max="258" width="3.85546875" style="114" bestFit="1" customWidth="1"/>
    <col min="259" max="259" width="55.28515625" style="114" customWidth="1"/>
    <col min="260" max="260" width="25.42578125" style="114" customWidth="1"/>
    <col min="261" max="261" width="12.5703125" style="114" bestFit="1" customWidth="1"/>
    <col min="262" max="512" width="9.140625" style="114"/>
    <col min="513" max="513" width="4.5703125" style="114" customWidth="1"/>
    <col min="514" max="514" width="3.85546875" style="114" bestFit="1" customWidth="1"/>
    <col min="515" max="515" width="55.28515625" style="114" customWidth="1"/>
    <col min="516" max="516" width="25.42578125" style="114" customWidth="1"/>
    <col min="517" max="517" width="12.5703125" style="114" bestFit="1" customWidth="1"/>
    <col min="518" max="768" width="9.140625" style="114"/>
    <col min="769" max="769" width="4.5703125" style="114" customWidth="1"/>
    <col min="770" max="770" width="3.85546875" style="114" bestFit="1" customWidth="1"/>
    <col min="771" max="771" width="55.28515625" style="114" customWidth="1"/>
    <col min="772" max="772" width="25.42578125" style="114" customWidth="1"/>
    <col min="773" max="773" width="12.5703125" style="114" bestFit="1" customWidth="1"/>
    <col min="774" max="1024" width="9.140625" style="114"/>
    <col min="1025" max="1025" width="4.5703125" style="114" customWidth="1"/>
    <col min="1026" max="1026" width="3.85546875" style="114" bestFit="1" customWidth="1"/>
    <col min="1027" max="1027" width="55.28515625" style="114" customWidth="1"/>
    <col min="1028" max="1028" width="25.42578125" style="114" customWidth="1"/>
    <col min="1029" max="1029" width="12.5703125" style="114" bestFit="1" customWidth="1"/>
    <col min="1030" max="1280" width="9.140625" style="114"/>
    <col min="1281" max="1281" width="4.5703125" style="114" customWidth="1"/>
    <col min="1282" max="1282" width="3.85546875" style="114" bestFit="1" customWidth="1"/>
    <col min="1283" max="1283" width="55.28515625" style="114" customWidth="1"/>
    <col min="1284" max="1284" width="25.42578125" style="114" customWidth="1"/>
    <col min="1285" max="1285" width="12.5703125" style="114" bestFit="1" customWidth="1"/>
    <col min="1286" max="1536" width="9.140625" style="114"/>
    <col min="1537" max="1537" width="4.5703125" style="114" customWidth="1"/>
    <col min="1538" max="1538" width="3.85546875" style="114" bestFit="1" customWidth="1"/>
    <col min="1539" max="1539" width="55.28515625" style="114" customWidth="1"/>
    <col min="1540" max="1540" width="25.42578125" style="114" customWidth="1"/>
    <col min="1541" max="1541" width="12.5703125" style="114" bestFit="1" customWidth="1"/>
    <col min="1542" max="1792" width="9.140625" style="114"/>
    <col min="1793" max="1793" width="4.5703125" style="114" customWidth="1"/>
    <col min="1794" max="1794" width="3.85546875" style="114" bestFit="1" customWidth="1"/>
    <col min="1795" max="1795" width="55.28515625" style="114" customWidth="1"/>
    <col min="1796" max="1796" width="25.42578125" style="114" customWidth="1"/>
    <col min="1797" max="1797" width="12.5703125" style="114" bestFit="1" customWidth="1"/>
    <col min="1798" max="2048" width="9.140625" style="114"/>
    <col min="2049" max="2049" width="4.5703125" style="114" customWidth="1"/>
    <col min="2050" max="2050" width="3.85546875" style="114" bestFit="1" customWidth="1"/>
    <col min="2051" max="2051" width="55.28515625" style="114" customWidth="1"/>
    <col min="2052" max="2052" width="25.42578125" style="114" customWidth="1"/>
    <col min="2053" max="2053" width="12.5703125" style="114" bestFit="1" customWidth="1"/>
    <col min="2054" max="2304" width="9.140625" style="114"/>
    <col min="2305" max="2305" width="4.5703125" style="114" customWidth="1"/>
    <col min="2306" max="2306" width="3.85546875" style="114" bestFit="1" customWidth="1"/>
    <col min="2307" max="2307" width="55.28515625" style="114" customWidth="1"/>
    <col min="2308" max="2308" width="25.42578125" style="114" customWidth="1"/>
    <col min="2309" max="2309" width="12.5703125" style="114" bestFit="1" customWidth="1"/>
    <col min="2310" max="2560" width="9.140625" style="114"/>
    <col min="2561" max="2561" width="4.5703125" style="114" customWidth="1"/>
    <col min="2562" max="2562" width="3.85546875" style="114" bestFit="1" customWidth="1"/>
    <col min="2563" max="2563" width="55.28515625" style="114" customWidth="1"/>
    <col min="2564" max="2564" width="25.42578125" style="114" customWidth="1"/>
    <col min="2565" max="2565" width="12.5703125" style="114" bestFit="1" customWidth="1"/>
    <col min="2566" max="2816" width="9.140625" style="114"/>
    <col min="2817" max="2817" width="4.5703125" style="114" customWidth="1"/>
    <col min="2818" max="2818" width="3.85546875" style="114" bestFit="1" customWidth="1"/>
    <col min="2819" max="2819" width="55.28515625" style="114" customWidth="1"/>
    <col min="2820" max="2820" width="25.42578125" style="114" customWidth="1"/>
    <col min="2821" max="2821" width="12.5703125" style="114" bestFit="1" customWidth="1"/>
    <col min="2822" max="3072" width="9.140625" style="114"/>
    <col min="3073" max="3073" width="4.5703125" style="114" customWidth="1"/>
    <col min="3074" max="3074" width="3.85546875" style="114" bestFit="1" customWidth="1"/>
    <col min="3075" max="3075" width="55.28515625" style="114" customWidth="1"/>
    <col min="3076" max="3076" width="25.42578125" style="114" customWidth="1"/>
    <col min="3077" max="3077" width="12.5703125" style="114" bestFit="1" customWidth="1"/>
    <col min="3078" max="3328" width="9.140625" style="114"/>
    <col min="3329" max="3329" width="4.5703125" style="114" customWidth="1"/>
    <col min="3330" max="3330" width="3.85546875" style="114" bestFit="1" customWidth="1"/>
    <col min="3331" max="3331" width="55.28515625" style="114" customWidth="1"/>
    <col min="3332" max="3332" width="25.42578125" style="114" customWidth="1"/>
    <col min="3333" max="3333" width="12.5703125" style="114" bestFit="1" customWidth="1"/>
    <col min="3334" max="3584" width="9.140625" style="114"/>
    <col min="3585" max="3585" width="4.5703125" style="114" customWidth="1"/>
    <col min="3586" max="3586" width="3.85546875" style="114" bestFit="1" customWidth="1"/>
    <col min="3587" max="3587" width="55.28515625" style="114" customWidth="1"/>
    <col min="3588" max="3588" width="25.42578125" style="114" customWidth="1"/>
    <col min="3589" max="3589" width="12.5703125" style="114" bestFit="1" customWidth="1"/>
    <col min="3590" max="3840" width="9.140625" style="114"/>
    <col min="3841" max="3841" width="4.5703125" style="114" customWidth="1"/>
    <col min="3842" max="3842" width="3.85546875" style="114" bestFit="1" customWidth="1"/>
    <col min="3843" max="3843" width="55.28515625" style="114" customWidth="1"/>
    <col min="3844" max="3844" width="25.42578125" style="114" customWidth="1"/>
    <col min="3845" max="3845" width="12.5703125" style="114" bestFit="1" customWidth="1"/>
    <col min="3846" max="4096" width="9.140625" style="114"/>
    <col min="4097" max="4097" width="4.5703125" style="114" customWidth="1"/>
    <col min="4098" max="4098" width="3.85546875" style="114" bestFit="1" customWidth="1"/>
    <col min="4099" max="4099" width="55.28515625" style="114" customWidth="1"/>
    <col min="4100" max="4100" width="25.42578125" style="114" customWidth="1"/>
    <col min="4101" max="4101" width="12.5703125" style="114" bestFit="1" customWidth="1"/>
    <col min="4102" max="4352" width="9.140625" style="114"/>
    <col min="4353" max="4353" width="4.5703125" style="114" customWidth="1"/>
    <col min="4354" max="4354" width="3.85546875" style="114" bestFit="1" customWidth="1"/>
    <col min="4355" max="4355" width="55.28515625" style="114" customWidth="1"/>
    <col min="4356" max="4356" width="25.42578125" style="114" customWidth="1"/>
    <col min="4357" max="4357" width="12.5703125" style="114" bestFit="1" customWidth="1"/>
    <col min="4358" max="4608" width="9.140625" style="114"/>
    <col min="4609" max="4609" width="4.5703125" style="114" customWidth="1"/>
    <col min="4610" max="4610" width="3.85546875" style="114" bestFit="1" customWidth="1"/>
    <col min="4611" max="4611" width="55.28515625" style="114" customWidth="1"/>
    <col min="4612" max="4612" width="25.42578125" style="114" customWidth="1"/>
    <col min="4613" max="4613" width="12.5703125" style="114" bestFit="1" customWidth="1"/>
    <col min="4614" max="4864" width="9.140625" style="114"/>
    <col min="4865" max="4865" width="4.5703125" style="114" customWidth="1"/>
    <col min="4866" max="4866" width="3.85546875" style="114" bestFit="1" customWidth="1"/>
    <col min="4867" max="4867" width="55.28515625" style="114" customWidth="1"/>
    <col min="4868" max="4868" width="25.42578125" style="114" customWidth="1"/>
    <col min="4869" max="4869" width="12.5703125" style="114" bestFit="1" customWidth="1"/>
    <col min="4870" max="5120" width="9.140625" style="114"/>
    <col min="5121" max="5121" width="4.5703125" style="114" customWidth="1"/>
    <col min="5122" max="5122" width="3.85546875" style="114" bestFit="1" customWidth="1"/>
    <col min="5123" max="5123" width="55.28515625" style="114" customWidth="1"/>
    <col min="5124" max="5124" width="25.42578125" style="114" customWidth="1"/>
    <col min="5125" max="5125" width="12.5703125" style="114" bestFit="1" customWidth="1"/>
    <col min="5126" max="5376" width="9.140625" style="114"/>
    <col min="5377" max="5377" width="4.5703125" style="114" customWidth="1"/>
    <col min="5378" max="5378" width="3.85546875" style="114" bestFit="1" customWidth="1"/>
    <col min="5379" max="5379" width="55.28515625" style="114" customWidth="1"/>
    <col min="5380" max="5380" width="25.42578125" style="114" customWidth="1"/>
    <col min="5381" max="5381" width="12.5703125" style="114" bestFit="1" customWidth="1"/>
    <col min="5382" max="5632" width="9.140625" style="114"/>
    <col min="5633" max="5633" width="4.5703125" style="114" customWidth="1"/>
    <col min="5634" max="5634" width="3.85546875" style="114" bestFit="1" customWidth="1"/>
    <col min="5635" max="5635" width="55.28515625" style="114" customWidth="1"/>
    <col min="5636" max="5636" width="25.42578125" style="114" customWidth="1"/>
    <col min="5637" max="5637" width="12.5703125" style="114" bestFit="1" customWidth="1"/>
    <col min="5638" max="5888" width="9.140625" style="114"/>
    <col min="5889" max="5889" width="4.5703125" style="114" customWidth="1"/>
    <col min="5890" max="5890" width="3.85546875" style="114" bestFit="1" customWidth="1"/>
    <col min="5891" max="5891" width="55.28515625" style="114" customWidth="1"/>
    <col min="5892" max="5892" width="25.42578125" style="114" customWidth="1"/>
    <col min="5893" max="5893" width="12.5703125" style="114" bestFit="1" customWidth="1"/>
    <col min="5894" max="6144" width="9.140625" style="114"/>
    <col min="6145" max="6145" width="4.5703125" style="114" customWidth="1"/>
    <col min="6146" max="6146" width="3.85546875" style="114" bestFit="1" customWidth="1"/>
    <col min="6147" max="6147" width="55.28515625" style="114" customWidth="1"/>
    <col min="6148" max="6148" width="25.42578125" style="114" customWidth="1"/>
    <col min="6149" max="6149" width="12.5703125" style="114" bestFit="1" customWidth="1"/>
    <col min="6150" max="6400" width="9.140625" style="114"/>
    <col min="6401" max="6401" width="4.5703125" style="114" customWidth="1"/>
    <col min="6402" max="6402" width="3.85546875" style="114" bestFit="1" customWidth="1"/>
    <col min="6403" max="6403" width="55.28515625" style="114" customWidth="1"/>
    <col min="6404" max="6404" width="25.42578125" style="114" customWidth="1"/>
    <col min="6405" max="6405" width="12.5703125" style="114" bestFit="1" customWidth="1"/>
    <col min="6406" max="6656" width="9.140625" style="114"/>
    <col min="6657" max="6657" width="4.5703125" style="114" customWidth="1"/>
    <col min="6658" max="6658" width="3.85546875" style="114" bestFit="1" customWidth="1"/>
    <col min="6659" max="6659" width="55.28515625" style="114" customWidth="1"/>
    <col min="6660" max="6660" width="25.42578125" style="114" customWidth="1"/>
    <col min="6661" max="6661" width="12.5703125" style="114" bestFit="1" customWidth="1"/>
    <col min="6662" max="6912" width="9.140625" style="114"/>
    <col min="6913" max="6913" width="4.5703125" style="114" customWidth="1"/>
    <col min="6914" max="6914" width="3.85546875" style="114" bestFit="1" customWidth="1"/>
    <col min="6915" max="6915" width="55.28515625" style="114" customWidth="1"/>
    <col min="6916" max="6916" width="25.42578125" style="114" customWidth="1"/>
    <col min="6917" max="6917" width="12.5703125" style="114" bestFit="1" customWidth="1"/>
    <col min="6918" max="7168" width="9.140625" style="114"/>
    <col min="7169" max="7169" width="4.5703125" style="114" customWidth="1"/>
    <col min="7170" max="7170" width="3.85546875" style="114" bestFit="1" customWidth="1"/>
    <col min="7171" max="7171" width="55.28515625" style="114" customWidth="1"/>
    <col min="7172" max="7172" width="25.42578125" style="114" customWidth="1"/>
    <col min="7173" max="7173" width="12.5703125" style="114" bestFit="1" customWidth="1"/>
    <col min="7174" max="7424" width="9.140625" style="114"/>
    <col min="7425" max="7425" width="4.5703125" style="114" customWidth="1"/>
    <col min="7426" max="7426" width="3.85546875" style="114" bestFit="1" customWidth="1"/>
    <col min="7427" max="7427" width="55.28515625" style="114" customWidth="1"/>
    <col min="7428" max="7428" width="25.42578125" style="114" customWidth="1"/>
    <col min="7429" max="7429" width="12.5703125" style="114" bestFit="1" customWidth="1"/>
    <col min="7430" max="7680" width="9.140625" style="114"/>
    <col min="7681" max="7681" width="4.5703125" style="114" customWidth="1"/>
    <col min="7682" max="7682" width="3.85546875" style="114" bestFit="1" customWidth="1"/>
    <col min="7683" max="7683" width="55.28515625" style="114" customWidth="1"/>
    <col min="7684" max="7684" width="25.42578125" style="114" customWidth="1"/>
    <col min="7685" max="7685" width="12.5703125" style="114" bestFit="1" customWidth="1"/>
    <col min="7686" max="7936" width="9.140625" style="114"/>
    <col min="7937" max="7937" width="4.5703125" style="114" customWidth="1"/>
    <col min="7938" max="7938" width="3.85546875" style="114" bestFit="1" customWidth="1"/>
    <col min="7939" max="7939" width="55.28515625" style="114" customWidth="1"/>
    <col min="7940" max="7940" width="25.42578125" style="114" customWidth="1"/>
    <col min="7941" max="7941" width="12.5703125" style="114" bestFit="1" customWidth="1"/>
    <col min="7942" max="8192" width="9.140625" style="114"/>
    <col min="8193" max="8193" width="4.5703125" style="114" customWidth="1"/>
    <col min="8194" max="8194" width="3.85546875" style="114" bestFit="1" customWidth="1"/>
    <col min="8195" max="8195" width="55.28515625" style="114" customWidth="1"/>
    <col min="8196" max="8196" width="25.42578125" style="114" customWidth="1"/>
    <col min="8197" max="8197" width="12.5703125" style="114" bestFit="1" customWidth="1"/>
    <col min="8198" max="8448" width="9.140625" style="114"/>
    <col min="8449" max="8449" width="4.5703125" style="114" customWidth="1"/>
    <col min="8450" max="8450" width="3.85546875" style="114" bestFit="1" customWidth="1"/>
    <col min="8451" max="8451" width="55.28515625" style="114" customWidth="1"/>
    <col min="8452" max="8452" width="25.42578125" style="114" customWidth="1"/>
    <col min="8453" max="8453" width="12.5703125" style="114" bestFit="1" customWidth="1"/>
    <col min="8454" max="8704" width="9.140625" style="114"/>
    <col min="8705" max="8705" width="4.5703125" style="114" customWidth="1"/>
    <col min="8706" max="8706" width="3.85546875" style="114" bestFit="1" customWidth="1"/>
    <col min="8707" max="8707" width="55.28515625" style="114" customWidth="1"/>
    <col min="8708" max="8708" width="25.42578125" style="114" customWidth="1"/>
    <col min="8709" max="8709" width="12.5703125" style="114" bestFit="1" customWidth="1"/>
    <col min="8710" max="8960" width="9.140625" style="114"/>
    <col min="8961" max="8961" width="4.5703125" style="114" customWidth="1"/>
    <col min="8962" max="8962" width="3.85546875" style="114" bestFit="1" customWidth="1"/>
    <col min="8963" max="8963" width="55.28515625" style="114" customWidth="1"/>
    <col min="8964" max="8964" width="25.42578125" style="114" customWidth="1"/>
    <col min="8965" max="8965" width="12.5703125" style="114" bestFit="1" customWidth="1"/>
    <col min="8966" max="9216" width="9.140625" style="114"/>
    <col min="9217" max="9217" width="4.5703125" style="114" customWidth="1"/>
    <col min="9218" max="9218" width="3.85546875" style="114" bestFit="1" customWidth="1"/>
    <col min="9219" max="9219" width="55.28515625" style="114" customWidth="1"/>
    <col min="9220" max="9220" width="25.42578125" style="114" customWidth="1"/>
    <col min="9221" max="9221" width="12.5703125" style="114" bestFit="1" customWidth="1"/>
    <col min="9222" max="9472" width="9.140625" style="114"/>
    <col min="9473" max="9473" width="4.5703125" style="114" customWidth="1"/>
    <col min="9474" max="9474" width="3.85546875" style="114" bestFit="1" customWidth="1"/>
    <col min="9475" max="9475" width="55.28515625" style="114" customWidth="1"/>
    <col min="9476" max="9476" width="25.42578125" style="114" customWidth="1"/>
    <col min="9477" max="9477" width="12.5703125" style="114" bestFit="1" customWidth="1"/>
    <col min="9478" max="9728" width="9.140625" style="114"/>
    <col min="9729" max="9729" width="4.5703125" style="114" customWidth="1"/>
    <col min="9730" max="9730" width="3.85546875" style="114" bestFit="1" customWidth="1"/>
    <col min="9731" max="9731" width="55.28515625" style="114" customWidth="1"/>
    <col min="9732" max="9732" width="25.42578125" style="114" customWidth="1"/>
    <col min="9733" max="9733" width="12.5703125" style="114" bestFit="1" customWidth="1"/>
    <col min="9734" max="9984" width="9.140625" style="114"/>
    <col min="9985" max="9985" width="4.5703125" style="114" customWidth="1"/>
    <col min="9986" max="9986" width="3.85546875" style="114" bestFit="1" customWidth="1"/>
    <col min="9987" max="9987" width="55.28515625" style="114" customWidth="1"/>
    <col min="9988" max="9988" width="25.42578125" style="114" customWidth="1"/>
    <col min="9989" max="9989" width="12.5703125" style="114" bestFit="1" customWidth="1"/>
    <col min="9990" max="10240" width="9.140625" style="114"/>
    <col min="10241" max="10241" width="4.5703125" style="114" customWidth="1"/>
    <col min="10242" max="10242" width="3.85546875" style="114" bestFit="1" customWidth="1"/>
    <col min="10243" max="10243" width="55.28515625" style="114" customWidth="1"/>
    <col min="10244" max="10244" width="25.42578125" style="114" customWidth="1"/>
    <col min="10245" max="10245" width="12.5703125" style="114" bestFit="1" customWidth="1"/>
    <col min="10246" max="10496" width="9.140625" style="114"/>
    <col min="10497" max="10497" width="4.5703125" style="114" customWidth="1"/>
    <col min="10498" max="10498" width="3.85546875" style="114" bestFit="1" customWidth="1"/>
    <col min="10499" max="10499" width="55.28515625" style="114" customWidth="1"/>
    <col min="10500" max="10500" width="25.42578125" style="114" customWidth="1"/>
    <col min="10501" max="10501" width="12.5703125" style="114" bestFit="1" customWidth="1"/>
    <col min="10502" max="10752" width="9.140625" style="114"/>
    <col min="10753" max="10753" width="4.5703125" style="114" customWidth="1"/>
    <col min="10754" max="10754" width="3.85546875" style="114" bestFit="1" customWidth="1"/>
    <col min="10755" max="10755" width="55.28515625" style="114" customWidth="1"/>
    <col min="10756" max="10756" width="25.42578125" style="114" customWidth="1"/>
    <col min="10757" max="10757" width="12.5703125" style="114" bestFit="1" customWidth="1"/>
    <col min="10758" max="11008" width="9.140625" style="114"/>
    <col min="11009" max="11009" width="4.5703125" style="114" customWidth="1"/>
    <col min="11010" max="11010" width="3.85546875" style="114" bestFit="1" customWidth="1"/>
    <col min="11011" max="11011" width="55.28515625" style="114" customWidth="1"/>
    <col min="11012" max="11012" width="25.42578125" style="114" customWidth="1"/>
    <col min="11013" max="11013" width="12.5703125" style="114" bestFit="1" customWidth="1"/>
    <col min="11014" max="11264" width="9.140625" style="114"/>
    <col min="11265" max="11265" width="4.5703125" style="114" customWidth="1"/>
    <col min="11266" max="11266" width="3.85546875" style="114" bestFit="1" customWidth="1"/>
    <col min="11267" max="11267" width="55.28515625" style="114" customWidth="1"/>
    <col min="11268" max="11268" width="25.42578125" style="114" customWidth="1"/>
    <col min="11269" max="11269" width="12.5703125" style="114" bestFit="1" customWidth="1"/>
    <col min="11270" max="11520" width="9.140625" style="114"/>
    <col min="11521" max="11521" width="4.5703125" style="114" customWidth="1"/>
    <col min="11522" max="11522" width="3.85546875" style="114" bestFit="1" customWidth="1"/>
    <col min="11523" max="11523" width="55.28515625" style="114" customWidth="1"/>
    <col min="11524" max="11524" width="25.42578125" style="114" customWidth="1"/>
    <col min="11525" max="11525" width="12.5703125" style="114" bestFit="1" customWidth="1"/>
    <col min="11526" max="11776" width="9.140625" style="114"/>
    <col min="11777" max="11777" width="4.5703125" style="114" customWidth="1"/>
    <col min="11778" max="11778" width="3.85546875" style="114" bestFit="1" customWidth="1"/>
    <col min="11779" max="11779" width="55.28515625" style="114" customWidth="1"/>
    <col min="11780" max="11780" width="25.42578125" style="114" customWidth="1"/>
    <col min="11781" max="11781" width="12.5703125" style="114" bestFit="1" customWidth="1"/>
    <col min="11782" max="12032" width="9.140625" style="114"/>
    <col min="12033" max="12033" width="4.5703125" style="114" customWidth="1"/>
    <col min="12034" max="12034" width="3.85546875" style="114" bestFit="1" customWidth="1"/>
    <col min="12035" max="12035" width="55.28515625" style="114" customWidth="1"/>
    <col min="12036" max="12036" width="25.42578125" style="114" customWidth="1"/>
    <col min="12037" max="12037" width="12.5703125" style="114" bestFit="1" customWidth="1"/>
    <col min="12038" max="12288" width="9.140625" style="114"/>
    <col min="12289" max="12289" width="4.5703125" style="114" customWidth="1"/>
    <col min="12290" max="12290" width="3.85546875" style="114" bestFit="1" customWidth="1"/>
    <col min="12291" max="12291" width="55.28515625" style="114" customWidth="1"/>
    <col min="12292" max="12292" width="25.42578125" style="114" customWidth="1"/>
    <col min="12293" max="12293" width="12.5703125" style="114" bestFit="1" customWidth="1"/>
    <col min="12294" max="12544" width="9.140625" style="114"/>
    <col min="12545" max="12545" width="4.5703125" style="114" customWidth="1"/>
    <col min="12546" max="12546" width="3.85546875" style="114" bestFit="1" customWidth="1"/>
    <col min="12547" max="12547" width="55.28515625" style="114" customWidth="1"/>
    <col min="12548" max="12548" width="25.42578125" style="114" customWidth="1"/>
    <col min="12549" max="12549" width="12.5703125" style="114" bestFit="1" customWidth="1"/>
    <col min="12550" max="12800" width="9.140625" style="114"/>
    <col min="12801" max="12801" width="4.5703125" style="114" customWidth="1"/>
    <col min="12802" max="12802" width="3.85546875" style="114" bestFit="1" customWidth="1"/>
    <col min="12803" max="12803" width="55.28515625" style="114" customWidth="1"/>
    <col min="12804" max="12804" width="25.42578125" style="114" customWidth="1"/>
    <col min="12805" max="12805" width="12.5703125" style="114" bestFit="1" customWidth="1"/>
    <col min="12806" max="13056" width="9.140625" style="114"/>
    <col min="13057" max="13057" width="4.5703125" style="114" customWidth="1"/>
    <col min="13058" max="13058" width="3.85546875" style="114" bestFit="1" customWidth="1"/>
    <col min="13059" max="13059" width="55.28515625" style="114" customWidth="1"/>
    <col min="13060" max="13060" width="25.42578125" style="114" customWidth="1"/>
    <col min="13061" max="13061" width="12.5703125" style="114" bestFit="1" customWidth="1"/>
    <col min="13062" max="13312" width="9.140625" style="114"/>
    <col min="13313" max="13313" width="4.5703125" style="114" customWidth="1"/>
    <col min="13314" max="13314" width="3.85546875" style="114" bestFit="1" customWidth="1"/>
    <col min="13315" max="13315" width="55.28515625" style="114" customWidth="1"/>
    <col min="13316" max="13316" width="25.42578125" style="114" customWidth="1"/>
    <col min="13317" max="13317" width="12.5703125" style="114" bestFit="1" customWidth="1"/>
    <col min="13318" max="13568" width="9.140625" style="114"/>
    <col min="13569" max="13569" width="4.5703125" style="114" customWidth="1"/>
    <col min="13570" max="13570" width="3.85546875" style="114" bestFit="1" customWidth="1"/>
    <col min="13571" max="13571" width="55.28515625" style="114" customWidth="1"/>
    <col min="13572" max="13572" width="25.42578125" style="114" customWidth="1"/>
    <col min="13573" max="13573" width="12.5703125" style="114" bestFit="1" customWidth="1"/>
    <col min="13574" max="13824" width="9.140625" style="114"/>
    <col min="13825" max="13825" width="4.5703125" style="114" customWidth="1"/>
    <col min="13826" max="13826" width="3.85546875" style="114" bestFit="1" customWidth="1"/>
    <col min="13827" max="13827" width="55.28515625" style="114" customWidth="1"/>
    <col min="13828" max="13828" width="25.42578125" style="114" customWidth="1"/>
    <col min="13829" max="13829" width="12.5703125" style="114" bestFit="1" customWidth="1"/>
    <col min="13830" max="14080" width="9.140625" style="114"/>
    <col min="14081" max="14081" width="4.5703125" style="114" customWidth="1"/>
    <col min="14082" max="14082" width="3.85546875" style="114" bestFit="1" customWidth="1"/>
    <col min="14083" max="14083" width="55.28515625" style="114" customWidth="1"/>
    <col min="14084" max="14084" width="25.42578125" style="114" customWidth="1"/>
    <col min="14085" max="14085" width="12.5703125" style="114" bestFit="1" customWidth="1"/>
    <col min="14086" max="14336" width="9.140625" style="114"/>
    <col min="14337" max="14337" width="4.5703125" style="114" customWidth="1"/>
    <col min="14338" max="14338" width="3.85546875" style="114" bestFit="1" customWidth="1"/>
    <col min="14339" max="14339" width="55.28515625" style="114" customWidth="1"/>
    <col min="14340" max="14340" width="25.42578125" style="114" customWidth="1"/>
    <col min="14341" max="14341" width="12.5703125" style="114" bestFit="1" customWidth="1"/>
    <col min="14342" max="14592" width="9.140625" style="114"/>
    <col min="14593" max="14593" width="4.5703125" style="114" customWidth="1"/>
    <col min="14594" max="14594" width="3.85546875" style="114" bestFit="1" customWidth="1"/>
    <col min="14595" max="14595" width="55.28515625" style="114" customWidth="1"/>
    <col min="14596" max="14596" width="25.42578125" style="114" customWidth="1"/>
    <col min="14597" max="14597" width="12.5703125" style="114" bestFit="1" customWidth="1"/>
    <col min="14598" max="14848" width="9.140625" style="114"/>
    <col min="14849" max="14849" width="4.5703125" style="114" customWidth="1"/>
    <col min="14850" max="14850" width="3.85546875" style="114" bestFit="1" customWidth="1"/>
    <col min="14851" max="14851" width="55.28515625" style="114" customWidth="1"/>
    <col min="14852" max="14852" width="25.42578125" style="114" customWidth="1"/>
    <col min="14853" max="14853" width="12.5703125" style="114" bestFit="1" customWidth="1"/>
    <col min="14854" max="15104" width="9.140625" style="114"/>
    <col min="15105" max="15105" width="4.5703125" style="114" customWidth="1"/>
    <col min="15106" max="15106" width="3.85546875" style="114" bestFit="1" customWidth="1"/>
    <col min="15107" max="15107" width="55.28515625" style="114" customWidth="1"/>
    <col min="15108" max="15108" width="25.42578125" style="114" customWidth="1"/>
    <col min="15109" max="15109" width="12.5703125" style="114" bestFit="1" customWidth="1"/>
    <col min="15110" max="15360" width="9.140625" style="114"/>
    <col min="15361" max="15361" width="4.5703125" style="114" customWidth="1"/>
    <col min="15362" max="15362" width="3.85546875" style="114" bestFit="1" customWidth="1"/>
    <col min="15363" max="15363" width="55.28515625" style="114" customWidth="1"/>
    <col min="15364" max="15364" width="25.42578125" style="114" customWidth="1"/>
    <col min="15365" max="15365" width="12.5703125" style="114" bestFit="1" customWidth="1"/>
    <col min="15366" max="15616" width="9.140625" style="114"/>
    <col min="15617" max="15617" width="4.5703125" style="114" customWidth="1"/>
    <col min="15618" max="15618" width="3.85546875" style="114" bestFit="1" customWidth="1"/>
    <col min="15619" max="15619" width="55.28515625" style="114" customWidth="1"/>
    <col min="15620" max="15620" width="25.42578125" style="114" customWidth="1"/>
    <col min="15621" max="15621" width="12.5703125" style="114" bestFit="1" customWidth="1"/>
    <col min="15622" max="15872" width="9.140625" style="114"/>
    <col min="15873" max="15873" width="4.5703125" style="114" customWidth="1"/>
    <col min="15874" max="15874" width="3.85546875" style="114" bestFit="1" customWidth="1"/>
    <col min="15875" max="15875" width="55.28515625" style="114" customWidth="1"/>
    <col min="15876" max="15876" width="25.42578125" style="114" customWidth="1"/>
    <col min="15877" max="15877" width="12.5703125" style="114" bestFit="1" customWidth="1"/>
    <col min="15878" max="16128" width="9.140625" style="114"/>
    <col min="16129" max="16129" width="4.5703125" style="114" customWidth="1"/>
    <col min="16130" max="16130" width="3.85546875" style="114" bestFit="1" customWidth="1"/>
    <col min="16131" max="16131" width="55.28515625" style="114" customWidth="1"/>
    <col min="16132" max="16132" width="25.42578125" style="114" customWidth="1"/>
    <col min="16133" max="16133" width="12.5703125" style="114" bestFit="1" customWidth="1"/>
    <col min="16134" max="16384" width="9.140625" style="114"/>
  </cols>
  <sheetData>
    <row r="2" spans="1:8" ht="15" thickBot="1" x14ac:dyDescent="0.25">
      <c r="A2" s="273" t="s">
        <v>188</v>
      </c>
      <c r="B2" s="273"/>
      <c r="C2" s="273"/>
      <c r="D2" s="273"/>
      <c r="E2" s="273"/>
      <c r="F2" s="273"/>
      <c r="G2" s="273"/>
      <c r="H2" s="273"/>
    </row>
    <row r="3" spans="1:8" s="120" customFormat="1" x14ac:dyDescent="0.2">
      <c r="A3" s="115"/>
      <c r="B3" s="116" t="s">
        <v>105</v>
      </c>
      <c r="C3" s="117" t="s">
        <v>106</v>
      </c>
      <c r="D3" s="118" t="s">
        <v>174</v>
      </c>
      <c r="E3" s="119"/>
    </row>
    <row r="4" spans="1:8" s="120" customFormat="1" x14ac:dyDescent="0.2">
      <c r="A4" s="121"/>
      <c r="B4" s="264" t="s">
        <v>175</v>
      </c>
      <c r="C4" s="265"/>
      <c r="D4" s="266"/>
      <c r="E4" s="119"/>
    </row>
    <row r="5" spans="1:8" s="120" customFormat="1" x14ac:dyDescent="0.2">
      <c r="A5" s="121"/>
      <c r="B5" s="122">
        <v>1</v>
      </c>
      <c r="C5" s="123" t="s">
        <v>176</v>
      </c>
      <c r="D5" s="124">
        <f>4458.1+6910.68*4+7000</f>
        <v>39100.82</v>
      </c>
      <c r="E5" s="125"/>
    </row>
    <row r="6" spans="1:8" s="120" customFormat="1" x14ac:dyDescent="0.2">
      <c r="A6" s="121"/>
      <c r="B6" s="264" t="s">
        <v>177</v>
      </c>
      <c r="C6" s="265"/>
      <c r="D6" s="266"/>
      <c r="E6" s="119"/>
    </row>
    <row r="7" spans="1:8" s="120" customFormat="1" x14ac:dyDescent="0.2">
      <c r="A7" s="121"/>
      <c r="B7" s="267" t="s">
        <v>178</v>
      </c>
      <c r="C7" s="268"/>
      <c r="D7" s="269"/>
      <c r="E7" s="119"/>
    </row>
    <row r="8" spans="1:8" s="120" customFormat="1" x14ac:dyDescent="0.2">
      <c r="A8" s="121"/>
      <c r="B8" s="264" t="s">
        <v>222</v>
      </c>
      <c r="C8" s="265"/>
      <c r="D8" s="266"/>
      <c r="E8" s="119"/>
    </row>
    <row r="9" spans="1:8" s="120" customFormat="1" x14ac:dyDescent="0.2">
      <c r="A9" s="121"/>
      <c r="B9" s="267" t="s">
        <v>178</v>
      </c>
      <c r="C9" s="268"/>
      <c r="D9" s="269"/>
      <c r="E9" s="119"/>
    </row>
    <row r="10" spans="1:8" s="120" customFormat="1" x14ac:dyDescent="0.2">
      <c r="A10" s="121"/>
      <c r="B10" s="264" t="s">
        <v>179</v>
      </c>
      <c r="C10" s="265"/>
      <c r="D10" s="266"/>
      <c r="E10" s="126"/>
    </row>
    <row r="11" spans="1:8" s="120" customFormat="1" x14ac:dyDescent="0.2">
      <c r="A11" s="121"/>
      <c r="B11" s="267" t="s">
        <v>178</v>
      </c>
      <c r="C11" s="268"/>
      <c r="D11" s="269"/>
      <c r="E11" s="127"/>
    </row>
    <row r="12" spans="1:8" s="120" customFormat="1" x14ac:dyDescent="0.2">
      <c r="A12" s="121"/>
      <c r="B12" s="264" t="s">
        <v>180</v>
      </c>
      <c r="C12" s="265"/>
      <c r="D12" s="266"/>
      <c r="E12" s="119"/>
    </row>
    <row r="13" spans="1:8" ht="15" thickBot="1" x14ac:dyDescent="0.25">
      <c r="A13" s="121"/>
      <c r="B13" s="270" t="s">
        <v>178</v>
      </c>
      <c r="C13" s="271"/>
      <c r="D13" s="272"/>
    </row>
  </sheetData>
  <mergeCells count="10">
    <mergeCell ref="B10:D10"/>
    <mergeCell ref="B11:D11"/>
    <mergeCell ref="B12:D12"/>
    <mergeCell ref="B13:D13"/>
    <mergeCell ref="A2:H2"/>
    <mergeCell ref="B4:D4"/>
    <mergeCell ref="B6:D6"/>
    <mergeCell ref="B7:D7"/>
    <mergeCell ref="B8:D8"/>
    <mergeCell ref="B9:D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29"/>
  <sheetViews>
    <sheetView tabSelected="1" topLeftCell="A16" workbookViewId="0">
      <selection activeCell="E26" sqref="E26"/>
    </sheetView>
  </sheetViews>
  <sheetFormatPr defaultRowHeight="12" x14ac:dyDescent="0.25"/>
  <cols>
    <col min="1" max="1" width="3.7109375" style="224" customWidth="1"/>
    <col min="2" max="2" width="3.28515625" style="224" bestFit="1" customWidth="1"/>
    <col min="3" max="3" width="10.5703125" style="224" customWidth="1"/>
    <col min="4" max="4" width="12.85546875" style="162" customWidth="1"/>
    <col min="5" max="5" width="11.42578125" style="224" customWidth="1"/>
    <col min="6" max="6" width="19.42578125" style="224" customWidth="1"/>
    <col min="7" max="7" width="9.7109375" style="224" customWidth="1"/>
    <col min="8" max="8" width="10" style="224" customWidth="1"/>
    <col min="9" max="9" width="9.85546875" style="226" customWidth="1"/>
    <col min="10" max="10" width="8.85546875" style="224" customWidth="1"/>
    <col min="11" max="11" width="19.140625" style="224" customWidth="1"/>
    <col min="12" max="12" width="13.140625" style="224" customWidth="1"/>
    <col min="13" max="13" width="10.85546875" style="224" customWidth="1"/>
    <col min="14" max="14" width="9.5703125" style="225" customWidth="1"/>
    <col min="15" max="15" width="10.140625" style="225" customWidth="1"/>
    <col min="16" max="16" width="22.5703125" style="226" customWidth="1"/>
    <col min="17" max="17" width="22.42578125" style="226" customWidth="1"/>
    <col min="18" max="18" width="10.7109375" style="224" customWidth="1"/>
    <col min="19" max="16384" width="9.140625" style="224"/>
  </cols>
  <sheetData>
    <row r="1" spans="2:18" ht="15" thickBot="1" x14ac:dyDescent="0.3">
      <c r="B1" s="302" t="s">
        <v>276</v>
      </c>
      <c r="C1" s="302"/>
      <c r="D1" s="302"/>
      <c r="E1" s="302"/>
      <c r="F1" s="302"/>
      <c r="G1" s="302"/>
      <c r="H1" s="302"/>
      <c r="I1" s="302"/>
    </row>
    <row r="2" spans="2:18" s="226" customFormat="1" x14ac:dyDescent="0.25">
      <c r="B2" s="277" t="s">
        <v>280</v>
      </c>
      <c r="C2" s="274" t="s">
        <v>51</v>
      </c>
      <c r="D2" s="280" t="s">
        <v>50</v>
      </c>
      <c r="E2" s="274" t="s">
        <v>52</v>
      </c>
      <c r="F2" s="274" t="s">
        <v>53</v>
      </c>
      <c r="G2" s="274" t="s">
        <v>54</v>
      </c>
      <c r="H2" s="274" t="s">
        <v>55</v>
      </c>
      <c r="I2" s="274" t="s">
        <v>56</v>
      </c>
      <c r="J2" s="274" t="s">
        <v>57</v>
      </c>
      <c r="K2" s="285" t="s">
        <v>58</v>
      </c>
      <c r="L2" s="288" t="s">
        <v>59</v>
      </c>
      <c r="M2" s="291" t="s">
        <v>35</v>
      </c>
      <c r="N2" s="294" t="s">
        <v>36</v>
      </c>
      <c r="O2" s="294" t="s">
        <v>37</v>
      </c>
      <c r="P2" s="291" t="s">
        <v>42</v>
      </c>
      <c r="Q2" s="297" t="s">
        <v>43</v>
      </c>
    </row>
    <row r="3" spans="2:18" s="226" customFormat="1" x14ac:dyDescent="0.25">
      <c r="B3" s="278"/>
      <c r="C3" s="275"/>
      <c r="D3" s="281"/>
      <c r="E3" s="275"/>
      <c r="F3" s="275"/>
      <c r="G3" s="275"/>
      <c r="H3" s="275"/>
      <c r="I3" s="275"/>
      <c r="J3" s="275"/>
      <c r="K3" s="286"/>
      <c r="L3" s="289"/>
      <c r="M3" s="292"/>
      <c r="N3" s="295"/>
      <c r="O3" s="295"/>
      <c r="P3" s="292"/>
      <c r="Q3" s="298"/>
    </row>
    <row r="4" spans="2:18" s="226" customFormat="1" ht="12.75" thickBot="1" x14ac:dyDescent="0.3">
      <c r="B4" s="279"/>
      <c r="C4" s="276"/>
      <c r="D4" s="282"/>
      <c r="E4" s="276"/>
      <c r="F4" s="276"/>
      <c r="G4" s="276"/>
      <c r="H4" s="276"/>
      <c r="I4" s="276"/>
      <c r="J4" s="276"/>
      <c r="K4" s="287"/>
      <c r="L4" s="290"/>
      <c r="M4" s="293"/>
      <c r="N4" s="296"/>
      <c r="O4" s="296"/>
      <c r="P4" s="293"/>
      <c r="Q4" s="299"/>
    </row>
    <row r="5" spans="2:18" ht="24" x14ac:dyDescent="0.25">
      <c r="B5" s="216" t="s">
        <v>0</v>
      </c>
      <c r="C5" s="217" t="s">
        <v>5</v>
      </c>
      <c r="D5" s="218" t="s">
        <v>6</v>
      </c>
      <c r="E5" s="219" t="s">
        <v>60</v>
      </c>
      <c r="F5" s="219" t="s">
        <v>61</v>
      </c>
      <c r="G5" s="220" t="s">
        <v>62</v>
      </c>
      <c r="H5" s="220" t="s">
        <v>62</v>
      </c>
      <c r="I5" s="219" t="s">
        <v>62</v>
      </c>
      <c r="J5" s="220">
        <v>1976</v>
      </c>
      <c r="K5" s="221" t="s">
        <v>63</v>
      </c>
      <c r="L5" s="222" t="s">
        <v>38</v>
      </c>
      <c r="M5" s="217" t="s">
        <v>283</v>
      </c>
      <c r="N5" s="223" t="s">
        <v>38</v>
      </c>
      <c r="O5" s="223" t="s">
        <v>38</v>
      </c>
      <c r="P5" s="300" t="s">
        <v>47</v>
      </c>
      <c r="Q5" s="301"/>
    </row>
    <row r="6" spans="2:18" ht="24" x14ac:dyDescent="0.25">
      <c r="B6" s="206" t="s">
        <v>2</v>
      </c>
      <c r="C6" s="207" t="s">
        <v>8</v>
      </c>
      <c r="D6" s="208" t="s">
        <v>9</v>
      </c>
      <c r="E6" s="209" t="s">
        <v>64</v>
      </c>
      <c r="F6" s="209" t="s">
        <v>197</v>
      </c>
      <c r="G6" s="210">
        <v>11100</v>
      </c>
      <c r="H6" s="210" t="s">
        <v>62</v>
      </c>
      <c r="I6" s="209">
        <v>6</v>
      </c>
      <c r="J6" s="210">
        <v>1982</v>
      </c>
      <c r="K6" s="211" t="s">
        <v>65</v>
      </c>
      <c r="L6" s="2" t="s">
        <v>38</v>
      </c>
      <c r="M6" s="217" t="s">
        <v>283</v>
      </c>
      <c r="N6" s="212" t="s">
        <v>38</v>
      </c>
      <c r="O6" s="212" t="s">
        <v>283</v>
      </c>
      <c r="P6" s="283" t="s">
        <v>47</v>
      </c>
      <c r="Q6" s="284"/>
    </row>
    <row r="7" spans="2:18" ht="24" x14ac:dyDescent="0.25">
      <c r="B7" s="206" t="s">
        <v>3</v>
      </c>
      <c r="C7" s="207" t="s">
        <v>11</v>
      </c>
      <c r="D7" s="208" t="s">
        <v>12</v>
      </c>
      <c r="E7" s="209">
        <v>1113</v>
      </c>
      <c r="F7" s="209" t="s">
        <v>197</v>
      </c>
      <c r="G7" s="210">
        <v>5673</v>
      </c>
      <c r="H7" s="210" t="s">
        <v>62</v>
      </c>
      <c r="I7" s="209">
        <v>6</v>
      </c>
      <c r="J7" s="210">
        <v>1978</v>
      </c>
      <c r="K7" s="211" t="s">
        <v>66</v>
      </c>
      <c r="L7" s="2" t="s">
        <v>38</v>
      </c>
      <c r="M7" s="217" t="s">
        <v>283</v>
      </c>
      <c r="N7" s="212" t="s">
        <v>38</v>
      </c>
      <c r="O7" s="212" t="s">
        <v>283</v>
      </c>
      <c r="P7" s="283" t="s">
        <v>47</v>
      </c>
      <c r="Q7" s="284"/>
    </row>
    <row r="8" spans="2:18" ht="24" x14ac:dyDescent="0.25">
      <c r="B8" s="206" t="s">
        <v>4</v>
      </c>
      <c r="C8" s="207" t="s">
        <v>18</v>
      </c>
      <c r="D8" s="208" t="s">
        <v>19</v>
      </c>
      <c r="E8" s="209">
        <v>244</v>
      </c>
      <c r="F8" s="209" t="s">
        <v>197</v>
      </c>
      <c r="G8" s="210">
        <v>6842</v>
      </c>
      <c r="H8" s="210" t="s">
        <v>62</v>
      </c>
      <c r="I8" s="209">
        <v>6</v>
      </c>
      <c r="J8" s="210">
        <v>1977</v>
      </c>
      <c r="K8" s="211" t="s">
        <v>68</v>
      </c>
      <c r="L8" s="2" t="s">
        <v>38</v>
      </c>
      <c r="M8" s="217" t="s">
        <v>283</v>
      </c>
      <c r="N8" s="212" t="s">
        <v>38</v>
      </c>
      <c r="O8" s="212" t="s">
        <v>283</v>
      </c>
      <c r="P8" s="283" t="s">
        <v>47</v>
      </c>
      <c r="Q8" s="284"/>
    </row>
    <row r="9" spans="2:18" ht="24" x14ac:dyDescent="0.25">
      <c r="B9" s="206" t="s">
        <v>7</v>
      </c>
      <c r="C9" s="207" t="s">
        <v>21</v>
      </c>
      <c r="D9" s="208" t="s">
        <v>22</v>
      </c>
      <c r="E9" s="209" t="s">
        <v>69</v>
      </c>
      <c r="F9" s="209" t="s">
        <v>197</v>
      </c>
      <c r="G9" s="210">
        <v>1968</v>
      </c>
      <c r="H9" s="210" t="s">
        <v>62</v>
      </c>
      <c r="I9" s="209">
        <v>6</v>
      </c>
      <c r="J9" s="210">
        <v>1993</v>
      </c>
      <c r="K9" s="211" t="s">
        <v>70</v>
      </c>
      <c r="L9" s="2" t="s">
        <v>38</v>
      </c>
      <c r="M9" s="217" t="s">
        <v>283</v>
      </c>
      <c r="N9" s="212" t="s">
        <v>38</v>
      </c>
      <c r="O9" s="212" t="s">
        <v>283</v>
      </c>
      <c r="P9" s="283" t="s">
        <v>47</v>
      </c>
      <c r="Q9" s="284"/>
    </row>
    <row r="10" spans="2:18" ht="24" x14ac:dyDescent="0.25">
      <c r="B10" s="206" t="s">
        <v>10</v>
      </c>
      <c r="C10" s="207" t="s">
        <v>24</v>
      </c>
      <c r="D10" s="208" t="s">
        <v>19</v>
      </c>
      <c r="E10" s="209">
        <v>660</v>
      </c>
      <c r="F10" s="209" t="s">
        <v>197</v>
      </c>
      <c r="G10" s="210">
        <v>4678</v>
      </c>
      <c r="H10" s="210" t="s">
        <v>62</v>
      </c>
      <c r="I10" s="209">
        <v>6</v>
      </c>
      <c r="J10" s="210">
        <v>1970</v>
      </c>
      <c r="K10" s="211" t="s">
        <v>71</v>
      </c>
      <c r="L10" s="2" t="s">
        <v>38</v>
      </c>
      <c r="M10" s="217" t="s">
        <v>283</v>
      </c>
      <c r="N10" s="212" t="s">
        <v>38</v>
      </c>
      <c r="O10" s="212" t="s">
        <v>283</v>
      </c>
      <c r="P10" s="283" t="s">
        <v>47</v>
      </c>
      <c r="Q10" s="284"/>
    </row>
    <row r="11" spans="2:18" ht="24" x14ac:dyDescent="0.25">
      <c r="B11" s="206" t="s">
        <v>13</v>
      </c>
      <c r="C11" s="207" t="s">
        <v>25</v>
      </c>
      <c r="D11" s="208" t="s">
        <v>26</v>
      </c>
      <c r="E11" s="209" t="s">
        <v>67</v>
      </c>
      <c r="F11" s="209" t="s">
        <v>197</v>
      </c>
      <c r="G11" s="210">
        <v>2120</v>
      </c>
      <c r="H11" s="210" t="s">
        <v>62</v>
      </c>
      <c r="I11" s="209">
        <v>6</v>
      </c>
      <c r="J11" s="210">
        <v>1977</v>
      </c>
      <c r="K11" s="211" t="s">
        <v>72</v>
      </c>
      <c r="L11" s="2" t="s">
        <v>38</v>
      </c>
      <c r="M11" s="217" t="s">
        <v>283</v>
      </c>
      <c r="N11" s="212" t="s">
        <v>38</v>
      </c>
      <c r="O11" s="212" t="s">
        <v>283</v>
      </c>
      <c r="P11" s="283" t="s">
        <v>47</v>
      </c>
      <c r="Q11" s="284"/>
    </row>
    <row r="12" spans="2:18" ht="24" x14ac:dyDescent="0.25">
      <c r="B12" s="206" t="s">
        <v>15</v>
      </c>
      <c r="C12" s="207" t="s">
        <v>27</v>
      </c>
      <c r="D12" s="208" t="s">
        <v>28</v>
      </c>
      <c r="E12" s="209" t="s">
        <v>73</v>
      </c>
      <c r="F12" s="209" t="s">
        <v>197</v>
      </c>
      <c r="G12" s="210">
        <v>2299</v>
      </c>
      <c r="H12" s="210">
        <v>3500</v>
      </c>
      <c r="I12" s="209">
        <v>6</v>
      </c>
      <c r="J12" s="210">
        <v>2011</v>
      </c>
      <c r="K12" s="211" t="s">
        <v>74</v>
      </c>
      <c r="L12" s="2" t="s">
        <v>38</v>
      </c>
      <c r="M12" s="217" t="s">
        <v>283</v>
      </c>
      <c r="N12" s="212" t="s">
        <v>38</v>
      </c>
      <c r="O12" s="212" t="s">
        <v>283</v>
      </c>
      <c r="P12" s="283" t="s">
        <v>47</v>
      </c>
      <c r="Q12" s="284"/>
    </row>
    <row r="13" spans="2:18" ht="36" x14ac:dyDescent="0.25">
      <c r="B13" s="206" t="s">
        <v>16</v>
      </c>
      <c r="C13" s="163" t="s">
        <v>196</v>
      </c>
      <c r="D13" s="212" t="s">
        <v>92</v>
      </c>
      <c r="E13" s="207" t="s">
        <v>91</v>
      </c>
      <c r="F13" s="207" t="s">
        <v>81</v>
      </c>
      <c r="G13" s="207">
        <v>1598</v>
      </c>
      <c r="H13" s="207" t="s">
        <v>62</v>
      </c>
      <c r="I13" s="207">
        <v>5</v>
      </c>
      <c r="J13" s="207">
        <v>2013</v>
      </c>
      <c r="K13" s="207" t="s">
        <v>93</v>
      </c>
      <c r="L13" s="212">
        <f>ROUND(22672*0.9,0)</f>
        <v>20405</v>
      </c>
      <c r="M13" s="207" t="s">
        <v>283</v>
      </c>
      <c r="N13" s="212" t="s">
        <v>283</v>
      </c>
      <c r="O13" s="212" t="s">
        <v>283</v>
      </c>
      <c r="P13" s="283" t="s">
        <v>47</v>
      </c>
      <c r="Q13" s="284"/>
      <c r="R13" s="225"/>
    </row>
    <row r="14" spans="2:18" ht="24" x14ac:dyDescent="0.25">
      <c r="B14" s="206">
        <v>10</v>
      </c>
      <c r="C14" s="207" t="s">
        <v>252</v>
      </c>
      <c r="D14" s="208" t="s">
        <v>253</v>
      </c>
      <c r="E14" s="209" t="s">
        <v>254</v>
      </c>
      <c r="F14" s="209" t="s">
        <v>197</v>
      </c>
      <c r="G14" s="210">
        <v>1998</v>
      </c>
      <c r="H14" s="210" t="s">
        <v>62</v>
      </c>
      <c r="I14" s="209">
        <v>2</v>
      </c>
      <c r="J14" s="210">
        <v>2002</v>
      </c>
      <c r="K14" s="211" t="s">
        <v>255</v>
      </c>
      <c r="L14" s="2" t="s">
        <v>38</v>
      </c>
      <c r="M14" s="207" t="s">
        <v>283</v>
      </c>
      <c r="N14" s="212" t="s">
        <v>38</v>
      </c>
      <c r="O14" s="207" t="s">
        <v>283</v>
      </c>
      <c r="P14" s="283" t="s">
        <v>47</v>
      </c>
      <c r="Q14" s="284"/>
    </row>
    <row r="15" spans="2:18" ht="24" x14ac:dyDescent="0.25">
      <c r="B15" s="206">
        <v>11</v>
      </c>
      <c r="C15" s="207" t="s">
        <v>39</v>
      </c>
      <c r="D15" s="212" t="s">
        <v>40</v>
      </c>
      <c r="E15" s="207" t="s">
        <v>62</v>
      </c>
      <c r="F15" s="207" t="s">
        <v>95</v>
      </c>
      <c r="G15" s="207" t="s">
        <v>62</v>
      </c>
      <c r="H15" s="207" t="s">
        <v>62</v>
      </c>
      <c r="I15" s="207" t="s">
        <v>62</v>
      </c>
      <c r="J15" s="207">
        <v>2010</v>
      </c>
      <c r="K15" s="207" t="s">
        <v>96</v>
      </c>
      <c r="L15" s="207" t="s">
        <v>38</v>
      </c>
      <c r="M15" s="207" t="s">
        <v>283</v>
      </c>
      <c r="N15" s="212" t="s">
        <v>38</v>
      </c>
      <c r="O15" s="212" t="s">
        <v>38</v>
      </c>
      <c r="P15" s="283" t="s">
        <v>47</v>
      </c>
      <c r="Q15" s="284"/>
    </row>
    <row r="16" spans="2:18" ht="24" x14ac:dyDescent="0.25">
      <c r="B16" s="206">
        <v>12</v>
      </c>
      <c r="C16" s="163" t="s">
        <v>33</v>
      </c>
      <c r="D16" s="212" t="s">
        <v>34</v>
      </c>
      <c r="E16" s="207">
        <v>3604</v>
      </c>
      <c r="F16" s="207" t="s">
        <v>97</v>
      </c>
      <c r="G16" s="207">
        <v>3500</v>
      </c>
      <c r="H16" s="207" t="s">
        <v>62</v>
      </c>
      <c r="I16" s="207">
        <v>6</v>
      </c>
      <c r="J16" s="207">
        <v>2003</v>
      </c>
      <c r="K16" s="207" t="s">
        <v>94</v>
      </c>
      <c r="L16" s="207" t="s">
        <v>38</v>
      </c>
      <c r="M16" s="207" t="s">
        <v>283</v>
      </c>
      <c r="N16" s="212" t="s">
        <v>38</v>
      </c>
      <c r="O16" s="212" t="s">
        <v>283</v>
      </c>
      <c r="P16" s="283" t="s">
        <v>47</v>
      </c>
      <c r="Q16" s="284"/>
    </row>
    <row r="17" spans="2:19" ht="24" x14ac:dyDescent="0.25">
      <c r="B17" s="206">
        <v>13</v>
      </c>
      <c r="C17" s="163" t="s">
        <v>30</v>
      </c>
      <c r="D17" s="208" t="s">
        <v>22</v>
      </c>
      <c r="E17" s="209" t="s">
        <v>77</v>
      </c>
      <c r="F17" s="209" t="s">
        <v>78</v>
      </c>
      <c r="G17" s="210">
        <v>2370</v>
      </c>
      <c r="H17" s="210">
        <v>2590</v>
      </c>
      <c r="I17" s="209">
        <v>5</v>
      </c>
      <c r="J17" s="210">
        <v>1995</v>
      </c>
      <c r="K17" s="211" t="s">
        <v>79</v>
      </c>
      <c r="L17" s="2" t="s">
        <v>46</v>
      </c>
      <c r="M17" s="207" t="s">
        <v>283</v>
      </c>
      <c r="N17" s="212" t="s">
        <v>38</v>
      </c>
      <c r="O17" s="212" t="s">
        <v>283</v>
      </c>
      <c r="P17" s="283" t="s">
        <v>47</v>
      </c>
      <c r="Q17" s="284"/>
    </row>
    <row r="18" spans="2:19" ht="36" x14ac:dyDescent="0.25">
      <c r="B18" s="206">
        <v>14</v>
      </c>
      <c r="C18" s="163" t="s">
        <v>195</v>
      </c>
      <c r="D18" s="212" t="s">
        <v>31</v>
      </c>
      <c r="E18" s="213" t="s">
        <v>80</v>
      </c>
      <c r="F18" s="213" t="s">
        <v>81</v>
      </c>
      <c r="G18" s="213">
        <v>1390</v>
      </c>
      <c r="H18" s="213" t="s">
        <v>62</v>
      </c>
      <c r="I18" s="207">
        <v>5</v>
      </c>
      <c r="J18" s="213">
        <v>2011</v>
      </c>
      <c r="K18" s="213" t="s">
        <v>82</v>
      </c>
      <c r="L18" s="3">
        <f>ROUND(19639*0.9,0)</f>
        <v>17675</v>
      </c>
      <c r="M18" s="207" t="s">
        <v>283</v>
      </c>
      <c r="N18" s="212" t="s">
        <v>283</v>
      </c>
      <c r="O18" s="212" t="s">
        <v>283</v>
      </c>
      <c r="P18" s="283" t="s">
        <v>47</v>
      </c>
      <c r="Q18" s="284"/>
      <c r="R18" s="225"/>
    </row>
    <row r="19" spans="2:19" ht="24" x14ac:dyDescent="0.25">
      <c r="B19" s="206">
        <v>15</v>
      </c>
      <c r="C19" s="163" t="s">
        <v>100</v>
      </c>
      <c r="D19" s="212" t="s">
        <v>34</v>
      </c>
      <c r="E19" s="207" t="s">
        <v>101</v>
      </c>
      <c r="F19" s="207" t="s">
        <v>194</v>
      </c>
      <c r="G19" s="207">
        <v>2417</v>
      </c>
      <c r="H19" s="207">
        <v>1370</v>
      </c>
      <c r="I19" s="207">
        <v>2</v>
      </c>
      <c r="J19" s="207">
        <v>2003</v>
      </c>
      <c r="K19" s="207" t="s">
        <v>102</v>
      </c>
      <c r="L19" s="207" t="s">
        <v>46</v>
      </c>
      <c r="M19" s="207" t="s">
        <v>283</v>
      </c>
      <c r="N19" s="212" t="s">
        <v>46</v>
      </c>
      <c r="O19" s="212" t="s">
        <v>283</v>
      </c>
      <c r="P19" s="283" t="s">
        <v>47</v>
      </c>
      <c r="Q19" s="284"/>
    </row>
    <row r="20" spans="2:19" ht="36" x14ac:dyDescent="0.25">
      <c r="B20" s="206">
        <v>16</v>
      </c>
      <c r="C20" s="163" t="s">
        <v>223</v>
      </c>
      <c r="D20" s="212" t="s">
        <v>87</v>
      </c>
      <c r="E20" s="207" t="s">
        <v>88</v>
      </c>
      <c r="F20" s="207" t="s">
        <v>89</v>
      </c>
      <c r="G20" s="207">
        <v>2417</v>
      </c>
      <c r="H20" s="207">
        <v>3500</v>
      </c>
      <c r="I20" s="207">
        <v>6</v>
      </c>
      <c r="J20" s="207">
        <v>1998</v>
      </c>
      <c r="K20" s="207" t="s">
        <v>90</v>
      </c>
      <c r="L20" s="207" t="s">
        <v>38</v>
      </c>
      <c r="M20" s="207" t="s">
        <v>283</v>
      </c>
      <c r="N20" s="212" t="s">
        <v>38</v>
      </c>
      <c r="O20" s="212" t="s">
        <v>283</v>
      </c>
      <c r="P20" s="207" t="s">
        <v>47</v>
      </c>
      <c r="Q20" s="227" t="s">
        <v>49</v>
      </c>
    </row>
    <row r="21" spans="2:19" ht="36" x14ac:dyDescent="0.25">
      <c r="B21" s="206">
        <v>17</v>
      </c>
      <c r="C21" s="207" t="s">
        <v>29</v>
      </c>
      <c r="D21" s="208" t="s">
        <v>14</v>
      </c>
      <c r="E21" s="209" t="s">
        <v>75</v>
      </c>
      <c r="F21" s="209" t="s">
        <v>197</v>
      </c>
      <c r="G21" s="210">
        <v>2120</v>
      </c>
      <c r="H21" s="210">
        <v>2500</v>
      </c>
      <c r="I21" s="209">
        <v>6</v>
      </c>
      <c r="J21" s="210">
        <v>1980</v>
      </c>
      <c r="K21" s="211" t="s">
        <v>76</v>
      </c>
      <c r="L21" s="2" t="s">
        <v>38</v>
      </c>
      <c r="M21" s="207" t="s">
        <v>283</v>
      </c>
      <c r="N21" s="212" t="s">
        <v>38</v>
      </c>
      <c r="O21" s="212" t="s">
        <v>283</v>
      </c>
      <c r="P21" s="207" t="s">
        <v>47</v>
      </c>
      <c r="Q21" s="227" t="s">
        <v>49</v>
      </c>
    </row>
    <row r="22" spans="2:19" ht="36" x14ac:dyDescent="0.25">
      <c r="B22" s="206" t="s">
        <v>32</v>
      </c>
      <c r="C22" s="207" t="s">
        <v>99</v>
      </c>
      <c r="D22" s="212" t="s">
        <v>41</v>
      </c>
      <c r="E22" s="207" t="s">
        <v>98</v>
      </c>
      <c r="F22" s="207" t="s">
        <v>97</v>
      </c>
      <c r="G22" s="207">
        <v>6230</v>
      </c>
      <c r="H22" s="207">
        <v>8200</v>
      </c>
      <c r="I22" s="207">
        <v>6</v>
      </c>
      <c r="J22" s="207">
        <v>1971</v>
      </c>
      <c r="K22" s="207">
        <v>78729</v>
      </c>
      <c r="L22" s="207" t="s">
        <v>38</v>
      </c>
      <c r="M22" s="207" t="s">
        <v>283</v>
      </c>
      <c r="N22" s="212" t="s">
        <v>38</v>
      </c>
      <c r="O22" s="212" t="s">
        <v>283</v>
      </c>
      <c r="P22" s="207" t="s">
        <v>47</v>
      </c>
      <c r="Q22" s="227" t="s">
        <v>48</v>
      </c>
    </row>
    <row r="23" spans="2:19" ht="36" x14ac:dyDescent="0.25">
      <c r="B23" s="206" t="s">
        <v>44</v>
      </c>
      <c r="C23" s="207" t="s">
        <v>287</v>
      </c>
      <c r="D23" s="212" t="s">
        <v>256</v>
      </c>
      <c r="E23" s="207" t="s">
        <v>257</v>
      </c>
      <c r="F23" s="207" t="s">
        <v>81</v>
      </c>
      <c r="G23" s="207">
        <v>1995</v>
      </c>
      <c r="H23" s="207" t="s">
        <v>62</v>
      </c>
      <c r="I23" s="207">
        <v>9</v>
      </c>
      <c r="J23" s="207">
        <v>2012</v>
      </c>
      <c r="K23" s="207" t="s">
        <v>258</v>
      </c>
      <c r="L23" s="212">
        <f>ROUND(59880*0.9,0)</f>
        <v>53892</v>
      </c>
      <c r="M23" s="207" t="s">
        <v>283</v>
      </c>
      <c r="N23" s="212" t="s">
        <v>283</v>
      </c>
      <c r="O23" s="212" t="s">
        <v>283</v>
      </c>
      <c r="P23" s="283" t="s">
        <v>259</v>
      </c>
      <c r="Q23" s="284"/>
    </row>
    <row r="24" spans="2:19" ht="36" x14ac:dyDescent="0.25">
      <c r="B24" s="206" t="s">
        <v>45</v>
      </c>
      <c r="C24" s="207" t="s">
        <v>260</v>
      </c>
      <c r="D24" s="212" t="s">
        <v>261</v>
      </c>
      <c r="E24" s="207" t="s">
        <v>262</v>
      </c>
      <c r="F24" s="207" t="s">
        <v>78</v>
      </c>
      <c r="G24" s="207">
        <v>2198</v>
      </c>
      <c r="H24" s="207" t="s">
        <v>62</v>
      </c>
      <c r="I24" s="207">
        <v>2</v>
      </c>
      <c r="J24" s="207">
        <v>2019</v>
      </c>
      <c r="K24" s="207" t="s">
        <v>263</v>
      </c>
      <c r="L24" s="212">
        <f>ROUND(39980*0.9,0)</f>
        <v>35982</v>
      </c>
      <c r="M24" s="207" t="s">
        <v>283</v>
      </c>
      <c r="N24" s="212" t="s">
        <v>283</v>
      </c>
      <c r="O24" s="212" t="s">
        <v>283</v>
      </c>
      <c r="P24" s="283" t="s">
        <v>259</v>
      </c>
      <c r="Q24" s="284"/>
    </row>
    <row r="25" spans="2:19" ht="48" x14ac:dyDescent="0.25">
      <c r="B25" s="206" t="s">
        <v>277</v>
      </c>
      <c r="C25" s="207" t="s">
        <v>281</v>
      </c>
      <c r="D25" s="208" t="s">
        <v>1</v>
      </c>
      <c r="E25" s="209" t="s">
        <v>85</v>
      </c>
      <c r="F25" s="209" t="s">
        <v>83</v>
      </c>
      <c r="G25" s="210">
        <v>4116</v>
      </c>
      <c r="H25" s="211" t="s">
        <v>62</v>
      </c>
      <c r="I25" s="209" t="s">
        <v>84</v>
      </c>
      <c r="J25" s="210">
        <v>2004</v>
      </c>
      <c r="K25" s="211" t="s">
        <v>86</v>
      </c>
      <c r="L25" s="228" t="s">
        <v>38</v>
      </c>
      <c r="M25" s="207" t="s">
        <v>284</v>
      </c>
      <c r="N25" s="207" t="s">
        <v>38</v>
      </c>
      <c r="O25" s="207" t="s">
        <v>38</v>
      </c>
      <c r="P25" s="207" t="s">
        <v>47</v>
      </c>
      <c r="Q25" s="227" t="s">
        <v>224</v>
      </c>
      <c r="S25" s="225"/>
    </row>
    <row r="26" spans="2:19" ht="36" x14ac:dyDescent="0.25">
      <c r="B26" s="206" t="s">
        <v>278</v>
      </c>
      <c r="C26" s="207" t="s">
        <v>271</v>
      </c>
      <c r="D26" s="208" t="s">
        <v>272</v>
      </c>
      <c r="E26" s="209" t="s">
        <v>273</v>
      </c>
      <c r="F26" s="209" t="s">
        <v>274</v>
      </c>
      <c r="G26" s="210" t="s">
        <v>62</v>
      </c>
      <c r="H26" s="211" t="s">
        <v>62</v>
      </c>
      <c r="I26" s="209" t="s">
        <v>62</v>
      </c>
      <c r="J26" s="210">
        <v>2018</v>
      </c>
      <c r="K26" s="211" t="s">
        <v>275</v>
      </c>
      <c r="L26" s="228">
        <f>ROUND(40220*0.9,0)</f>
        <v>36198</v>
      </c>
      <c r="M26" s="207" t="s">
        <v>285</v>
      </c>
      <c r="N26" s="207" t="s">
        <v>285</v>
      </c>
      <c r="O26" s="207" t="s">
        <v>38</v>
      </c>
      <c r="P26" s="207" t="s">
        <v>47</v>
      </c>
      <c r="Q26" s="227" t="s">
        <v>270</v>
      </c>
      <c r="S26" s="225"/>
    </row>
    <row r="27" spans="2:19" ht="24.75" thickBot="1" x14ac:dyDescent="0.3">
      <c r="B27" s="214" t="s">
        <v>279</v>
      </c>
      <c r="C27" s="215" t="s">
        <v>264</v>
      </c>
      <c r="D27" s="229" t="s">
        <v>265</v>
      </c>
      <c r="E27" s="230" t="s">
        <v>266</v>
      </c>
      <c r="F27" s="230" t="s">
        <v>267</v>
      </c>
      <c r="G27" s="231" t="s">
        <v>62</v>
      </c>
      <c r="H27" s="232" t="s">
        <v>268</v>
      </c>
      <c r="I27" s="230" t="s">
        <v>62</v>
      </c>
      <c r="J27" s="231">
        <v>2018</v>
      </c>
      <c r="K27" s="232" t="s">
        <v>269</v>
      </c>
      <c r="L27" s="233" t="s">
        <v>38</v>
      </c>
      <c r="M27" s="215" t="s">
        <v>286</v>
      </c>
      <c r="N27" s="215" t="s">
        <v>38</v>
      </c>
      <c r="O27" s="215" t="s">
        <v>38</v>
      </c>
      <c r="P27" s="215" t="s">
        <v>270</v>
      </c>
      <c r="Q27" s="234" t="s">
        <v>270</v>
      </c>
      <c r="S27" s="225"/>
    </row>
    <row r="28" spans="2:19" x14ac:dyDescent="0.25">
      <c r="B28" s="304" t="s">
        <v>231</v>
      </c>
      <c r="C28" s="304"/>
      <c r="R28" s="225"/>
    </row>
    <row r="29" spans="2:19" s="235" customFormat="1" x14ac:dyDescent="0.25">
      <c r="B29" s="303" t="s">
        <v>282</v>
      </c>
      <c r="C29" s="303"/>
      <c r="D29" s="236"/>
      <c r="I29" s="237"/>
      <c r="M29" s="305"/>
      <c r="N29" s="305"/>
      <c r="O29" s="305"/>
      <c r="P29" s="237"/>
      <c r="Q29" s="237"/>
    </row>
  </sheetData>
  <mergeCells count="37">
    <mergeCell ref="B1:I1"/>
    <mergeCell ref="B29:C29"/>
    <mergeCell ref="B28:C28"/>
    <mergeCell ref="P23:Q23"/>
    <mergeCell ref="P24:Q24"/>
    <mergeCell ref="P13:Q13"/>
    <mergeCell ref="P17:Q17"/>
    <mergeCell ref="P18:Q18"/>
    <mergeCell ref="M29:O29"/>
    <mergeCell ref="P7:Q7"/>
    <mergeCell ref="P8:Q8"/>
    <mergeCell ref="P9:Q9"/>
    <mergeCell ref="P10:Q10"/>
    <mergeCell ref="P11:Q11"/>
    <mergeCell ref="P12:Q12"/>
    <mergeCell ref="P14:Q14"/>
    <mergeCell ref="P15:Q15"/>
    <mergeCell ref="P16:Q16"/>
    <mergeCell ref="P19:Q19"/>
    <mergeCell ref="P6:Q6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P5:Q5"/>
    <mergeCell ref="G2:G4"/>
    <mergeCell ref="B2:B4"/>
    <mergeCell ref="C2:C4"/>
    <mergeCell ref="D2:D4"/>
    <mergeCell ref="E2:E4"/>
    <mergeCell ref="F2:F4"/>
  </mergeCells>
  <phoneticPr fontId="18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17"/>
  <sheetViews>
    <sheetView workbookViewId="0">
      <selection activeCell="N22" sqref="N22"/>
    </sheetView>
  </sheetViews>
  <sheetFormatPr defaultColWidth="28.42578125" defaultRowHeight="12.75" x14ac:dyDescent="0.2"/>
  <cols>
    <col min="1" max="1" width="2.140625" style="135" customWidth="1"/>
    <col min="2" max="2" width="3.42578125" style="135" bestFit="1" customWidth="1"/>
    <col min="3" max="3" width="28" style="135" customWidth="1"/>
    <col min="4" max="4" width="10" style="137" bestFit="1" customWidth="1"/>
    <col min="5" max="5" width="13.140625" style="137" customWidth="1"/>
    <col min="6" max="6" width="10" style="137" bestFit="1" customWidth="1"/>
    <col min="7" max="7" width="14.28515625" style="137" customWidth="1"/>
    <col min="8" max="8" width="10" style="135" bestFit="1" customWidth="1"/>
    <col min="9" max="9" width="13.85546875" style="135" customWidth="1"/>
    <col min="10" max="10" width="10" style="135" bestFit="1" customWidth="1"/>
    <col min="11" max="11" width="17.42578125" style="135" customWidth="1"/>
    <col min="12" max="12" width="10" style="135" bestFit="1" customWidth="1"/>
    <col min="13" max="13" width="13.85546875" style="135" customWidth="1"/>
    <col min="14" max="14" width="10" style="135" bestFit="1" customWidth="1"/>
    <col min="15" max="15" width="17.42578125" style="135" customWidth="1"/>
    <col min="16" max="16384" width="28.42578125" style="135"/>
  </cols>
  <sheetData>
    <row r="1" spans="2:15" ht="16.5" thickBot="1" x14ac:dyDescent="0.3">
      <c r="C1" s="147" t="s">
        <v>212</v>
      </c>
      <c r="D1" s="148"/>
      <c r="E1" s="148"/>
      <c r="F1" s="148"/>
      <c r="G1" s="148"/>
      <c r="H1" s="147"/>
      <c r="I1" s="147"/>
      <c r="J1" s="147"/>
      <c r="K1" s="147"/>
      <c r="L1" s="147"/>
      <c r="M1" s="147"/>
      <c r="N1" s="147"/>
      <c r="O1" s="147"/>
    </row>
    <row r="2" spans="2:15" x14ac:dyDescent="0.2">
      <c r="B2" s="310" t="s">
        <v>105</v>
      </c>
      <c r="C2" s="312" t="s">
        <v>198</v>
      </c>
      <c r="D2" s="314">
        <v>2014</v>
      </c>
      <c r="E2" s="315"/>
      <c r="F2" s="306">
        <v>2015</v>
      </c>
      <c r="G2" s="306"/>
      <c r="H2" s="306">
        <v>2016</v>
      </c>
      <c r="I2" s="306"/>
      <c r="J2" s="306">
        <v>2017</v>
      </c>
      <c r="K2" s="306"/>
      <c r="L2" s="306">
        <v>2018</v>
      </c>
      <c r="M2" s="306"/>
      <c r="N2" s="306">
        <v>2019</v>
      </c>
      <c r="O2" s="307"/>
    </row>
    <row r="3" spans="2:15" s="136" customFormat="1" ht="39" thickBot="1" x14ac:dyDescent="0.25">
      <c r="B3" s="311"/>
      <c r="C3" s="313"/>
      <c r="D3" s="205" t="s">
        <v>199</v>
      </c>
      <c r="E3" s="140" t="s">
        <v>200</v>
      </c>
      <c r="F3" s="140" t="s">
        <v>199</v>
      </c>
      <c r="G3" s="140" t="s">
        <v>200</v>
      </c>
      <c r="H3" s="140" t="s">
        <v>199</v>
      </c>
      <c r="I3" s="140" t="s">
        <v>200</v>
      </c>
      <c r="J3" s="140" t="s">
        <v>199</v>
      </c>
      <c r="K3" s="140" t="s">
        <v>200</v>
      </c>
      <c r="L3" s="140" t="s">
        <v>199</v>
      </c>
      <c r="M3" s="140" t="s">
        <v>200</v>
      </c>
      <c r="N3" s="140" t="s">
        <v>199</v>
      </c>
      <c r="O3" s="141" t="s">
        <v>200</v>
      </c>
    </row>
    <row r="4" spans="2:15" x14ac:dyDescent="0.2">
      <c r="B4" s="202" t="s">
        <v>0</v>
      </c>
      <c r="C4" s="142" t="s">
        <v>201</v>
      </c>
      <c r="D4" s="194">
        <v>0</v>
      </c>
      <c r="E4" s="195">
        <v>0</v>
      </c>
      <c r="F4" s="194">
        <v>0</v>
      </c>
      <c r="G4" s="195">
        <v>0</v>
      </c>
      <c r="H4" s="194">
        <v>0</v>
      </c>
      <c r="I4" s="195">
        <v>0</v>
      </c>
      <c r="J4" s="194">
        <v>0</v>
      </c>
      <c r="K4" s="195">
        <v>0</v>
      </c>
      <c r="L4" s="194">
        <v>1</v>
      </c>
      <c r="M4" s="195">
        <v>2206.9499999999998</v>
      </c>
      <c r="N4" s="194" t="s">
        <v>213</v>
      </c>
      <c r="O4" s="196">
        <v>0</v>
      </c>
    </row>
    <row r="5" spans="2:15" ht="25.5" x14ac:dyDescent="0.2">
      <c r="B5" s="203" t="s">
        <v>2</v>
      </c>
      <c r="C5" s="197" t="s">
        <v>202</v>
      </c>
      <c r="D5" s="138">
        <v>0</v>
      </c>
      <c r="E5" s="139">
        <v>0</v>
      </c>
      <c r="F5" s="138">
        <v>0</v>
      </c>
      <c r="G5" s="139">
        <v>0</v>
      </c>
      <c r="H5" s="138">
        <v>0</v>
      </c>
      <c r="I5" s="139">
        <v>0</v>
      </c>
      <c r="J5" s="138">
        <v>0</v>
      </c>
      <c r="K5" s="139">
        <v>0</v>
      </c>
      <c r="L5" s="138">
        <v>0</v>
      </c>
      <c r="M5" s="139">
        <v>0</v>
      </c>
      <c r="N5" s="138">
        <v>0</v>
      </c>
      <c r="O5" s="143">
        <v>0</v>
      </c>
    </row>
    <row r="6" spans="2:15" ht="25.5" x14ac:dyDescent="0.2">
      <c r="B6" s="203" t="s">
        <v>3</v>
      </c>
      <c r="C6" s="197" t="s">
        <v>203</v>
      </c>
      <c r="D6" s="138">
        <v>0</v>
      </c>
      <c r="E6" s="139">
        <v>0</v>
      </c>
      <c r="F6" s="138">
        <v>0</v>
      </c>
      <c r="G6" s="139">
        <v>0</v>
      </c>
      <c r="H6" s="138">
        <v>0</v>
      </c>
      <c r="I6" s="139">
        <v>0</v>
      </c>
      <c r="J6" s="138">
        <v>0</v>
      </c>
      <c r="K6" s="139">
        <v>0</v>
      </c>
      <c r="L6" s="138">
        <v>0</v>
      </c>
      <c r="M6" s="139">
        <v>0</v>
      </c>
      <c r="N6" s="138">
        <v>0</v>
      </c>
      <c r="O6" s="143">
        <v>0</v>
      </c>
    </row>
    <row r="7" spans="2:15" x14ac:dyDescent="0.2">
      <c r="B7" s="203" t="s">
        <v>4</v>
      </c>
      <c r="C7" s="197" t="s">
        <v>204</v>
      </c>
      <c r="D7" s="138">
        <v>0</v>
      </c>
      <c r="E7" s="139">
        <v>0</v>
      </c>
      <c r="F7" s="138">
        <v>0</v>
      </c>
      <c r="G7" s="139">
        <v>0</v>
      </c>
      <c r="H7" s="138">
        <v>0</v>
      </c>
      <c r="I7" s="139">
        <v>0</v>
      </c>
      <c r="J7" s="138">
        <v>0</v>
      </c>
      <c r="K7" s="139">
        <v>0</v>
      </c>
      <c r="L7" s="138">
        <v>0</v>
      </c>
      <c r="M7" s="139">
        <v>0</v>
      </c>
      <c r="N7" s="138">
        <v>0</v>
      </c>
      <c r="O7" s="143">
        <v>0</v>
      </c>
    </row>
    <row r="8" spans="2:15" x14ac:dyDescent="0.2">
      <c r="B8" s="203" t="s">
        <v>7</v>
      </c>
      <c r="C8" s="197" t="s">
        <v>205</v>
      </c>
      <c r="D8" s="138">
        <v>0</v>
      </c>
      <c r="E8" s="139">
        <v>0</v>
      </c>
      <c r="F8" s="138">
        <v>0</v>
      </c>
      <c r="G8" s="139">
        <v>0</v>
      </c>
      <c r="H8" s="138">
        <v>0</v>
      </c>
      <c r="I8" s="139">
        <v>0</v>
      </c>
      <c r="J8" s="138">
        <v>0</v>
      </c>
      <c r="K8" s="139">
        <v>0</v>
      </c>
      <c r="L8" s="138">
        <v>0</v>
      </c>
      <c r="M8" s="139">
        <v>0</v>
      </c>
      <c r="N8" s="138">
        <v>0</v>
      </c>
      <c r="O8" s="143">
        <v>0</v>
      </c>
    </row>
    <row r="9" spans="2:15" x14ac:dyDescent="0.2">
      <c r="B9" s="203" t="s">
        <v>10</v>
      </c>
      <c r="C9" s="197" t="s">
        <v>206</v>
      </c>
      <c r="D9" s="138">
        <v>0</v>
      </c>
      <c r="E9" s="139">
        <v>0</v>
      </c>
      <c r="F9" s="138">
        <v>0</v>
      </c>
      <c r="G9" s="139">
        <v>0</v>
      </c>
      <c r="H9" s="138">
        <v>0</v>
      </c>
      <c r="I9" s="139">
        <v>0</v>
      </c>
      <c r="J9" s="138">
        <v>0</v>
      </c>
      <c r="K9" s="139">
        <v>0</v>
      </c>
      <c r="L9" s="138">
        <v>0</v>
      </c>
      <c r="M9" s="139">
        <v>0</v>
      </c>
      <c r="N9" s="138">
        <v>0</v>
      </c>
      <c r="O9" s="143">
        <v>0</v>
      </c>
    </row>
    <row r="10" spans="2:15" x14ac:dyDescent="0.2">
      <c r="B10" s="203" t="s">
        <v>13</v>
      </c>
      <c r="C10" s="197" t="s">
        <v>207</v>
      </c>
      <c r="D10" s="138">
        <v>0</v>
      </c>
      <c r="E10" s="139">
        <v>0</v>
      </c>
      <c r="F10" s="138">
        <v>0</v>
      </c>
      <c r="G10" s="139">
        <v>0</v>
      </c>
      <c r="H10" s="138">
        <v>0</v>
      </c>
      <c r="I10" s="139">
        <v>0</v>
      </c>
      <c r="J10" s="138">
        <v>0</v>
      </c>
      <c r="K10" s="139">
        <v>0</v>
      </c>
      <c r="L10" s="138">
        <v>0</v>
      </c>
      <c r="M10" s="139">
        <v>0</v>
      </c>
      <c r="N10" s="138">
        <v>0</v>
      </c>
      <c r="O10" s="143">
        <v>0</v>
      </c>
    </row>
    <row r="11" spans="2:15" ht="20.25" customHeight="1" x14ac:dyDescent="0.2">
      <c r="B11" s="203" t="s">
        <v>15</v>
      </c>
      <c r="C11" s="197" t="s">
        <v>208</v>
      </c>
      <c r="D11" s="138">
        <v>0</v>
      </c>
      <c r="E11" s="139">
        <v>0</v>
      </c>
      <c r="F11" s="138">
        <v>0</v>
      </c>
      <c r="G11" s="139">
        <v>0</v>
      </c>
      <c r="H11" s="138">
        <v>0</v>
      </c>
      <c r="I11" s="139">
        <v>0</v>
      </c>
      <c r="J11" s="138">
        <v>1</v>
      </c>
      <c r="K11" s="139">
        <v>13073</v>
      </c>
      <c r="L11" s="138">
        <v>0</v>
      </c>
      <c r="M11" s="139">
        <v>0</v>
      </c>
      <c r="N11" s="138">
        <v>0</v>
      </c>
      <c r="O11" s="143">
        <v>0</v>
      </c>
    </row>
    <row r="12" spans="2:15" x14ac:dyDescent="0.2">
      <c r="B12" s="203" t="s">
        <v>16</v>
      </c>
      <c r="C12" s="197" t="s">
        <v>209</v>
      </c>
      <c r="D12" s="138">
        <v>0</v>
      </c>
      <c r="E12" s="139">
        <v>0</v>
      </c>
      <c r="F12" s="138">
        <v>0</v>
      </c>
      <c r="G12" s="139">
        <v>0</v>
      </c>
      <c r="H12" s="138">
        <v>0</v>
      </c>
      <c r="I12" s="139">
        <v>0</v>
      </c>
      <c r="J12" s="138">
        <v>0</v>
      </c>
      <c r="K12" s="139">
        <v>0</v>
      </c>
      <c r="L12" s="138">
        <v>0</v>
      </c>
      <c r="M12" s="139">
        <v>0</v>
      </c>
      <c r="N12" s="138">
        <v>0</v>
      </c>
      <c r="O12" s="143">
        <v>0</v>
      </c>
    </row>
    <row r="13" spans="2:15" ht="25.5" x14ac:dyDescent="0.2">
      <c r="B13" s="203" t="s">
        <v>17</v>
      </c>
      <c r="C13" s="197" t="s">
        <v>210</v>
      </c>
      <c r="D13" s="138">
        <v>0</v>
      </c>
      <c r="E13" s="139">
        <v>0</v>
      </c>
      <c r="F13" s="138">
        <v>0</v>
      </c>
      <c r="G13" s="139">
        <v>0</v>
      </c>
      <c r="H13" s="138">
        <v>0</v>
      </c>
      <c r="I13" s="139">
        <v>0</v>
      </c>
      <c r="J13" s="138">
        <v>0</v>
      </c>
      <c r="K13" s="139">
        <v>0</v>
      </c>
      <c r="L13" s="138">
        <v>0</v>
      </c>
      <c r="M13" s="139">
        <v>0</v>
      </c>
      <c r="N13" s="138">
        <v>0</v>
      </c>
      <c r="O13" s="143">
        <v>0</v>
      </c>
    </row>
    <row r="14" spans="2:15" x14ac:dyDescent="0.2">
      <c r="B14" s="203" t="s">
        <v>20</v>
      </c>
      <c r="C14" s="197" t="s">
        <v>249</v>
      </c>
      <c r="D14" s="138">
        <v>0</v>
      </c>
      <c r="E14" s="139">
        <v>0</v>
      </c>
      <c r="F14" s="138">
        <v>0</v>
      </c>
      <c r="G14" s="139">
        <v>0</v>
      </c>
      <c r="H14" s="138">
        <v>0</v>
      </c>
      <c r="I14" s="139">
        <v>0</v>
      </c>
      <c r="J14" s="138">
        <v>0</v>
      </c>
      <c r="K14" s="139">
        <v>0</v>
      </c>
      <c r="L14" s="138">
        <v>1</v>
      </c>
      <c r="M14" s="139">
        <v>6471</v>
      </c>
      <c r="N14" s="138">
        <v>0</v>
      </c>
      <c r="O14" s="143">
        <v>0</v>
      </c>
    </row>
    <row r="15" spans="2:15" ht="13.5" thickBot="1" x14ac:dyDescent="0.25">
      <c r="B15" s="204" t="s">
        <v>23</v>
      </c>
      <c r="C15" s="198" t="s">
        <v>250</v>
      </c>
      <c r="D15" s="199">
        <v>0</v>
      </c>
      <c r="E15" s="200">
        <v>0</v>
      </c>
      <c r="F15" s="199">
        <v>0</v>
      </c>
      <c r="G15" s="200">
        <v>0</v>
      </c>
      <c r="H15" s="199">
        <v>0</v>
      </c>
      <c r="I15" s="200">
        <v>0</v>
      </c>
      <c r="J15" s="199">
        <v>0</v>
      </c>
      <c r="K15" s="200">
        <v>0</v>
      </c>
      <c r="L15" s="199">
        <v>1</v>
      </c>
      <c r="M15" s="200">
        <v>2400</v>
      </c>
      <c r="N15" s="199">
        <v>0</v>
      </c>
      <c r="O15" s="201">
        <v>0</v>
      </c>
    </row>
    <row r="16" spans="2:15" ht="13.5" thickBot="1" x14ac:dyDescent="0.25">
      <c r="B16" s="308" t="s">
        <v>211</v>
      </c>
      <c r="C16" s="309"/>
      <c r="D16" s="144">
        <v>0</v>
      </c>
      <c r="E16" s="145">
        <v>0</v>
      </c>
      <c r="F16" s="144">
        <v>0</v>
      </c>
      <c r="G16" s="145">
        <v>0</v>
      </c>
      <c r="H16" s="144">
        <v>0</v>
      </c>
      <c r="I16" s="145">
        <v>0</v>
      </c>
      <c r="J16" s="144">
        <v>0</v>
      </c>
      <c r="K16" s="146">
        <f>SUM(K4:K15)</f>
        <v>13073</v>
      </c>
      <c r="L16" s="144">
        <v>0</v>
      </c>
      <c r="M16" s="145">
        <f>SUM(M4:M15)</f>
        <v>11077.95</v>
      </c>
      <c r="N16" s="144">
        <v>0</v>
      </c>
      <c r="O16" s="146">
        <f>SUM(O4:O15)</f>
        <v>0</v>
      </c>
    </row>
    <row r="17" spans="3:15" x14ac:dyDescent="0.2">
      <c r="C17" s="98" t="s">
        <v>251</v>
      </c>
      <c r="J17" s="98"/>
      <c r="K17" s="149"/>
      <c r="O17" s="149"/>
    </row>
  </sheetData>
  <mergeCells count="9">
    <mergeCell ref="L2:M2"/>
    <mergeCell ref="N2:O2"/>
    <mergeCell ref="B16:C16"/>
    <mergeCell ref="H2:I2"/>
    <mergeCell ref="J2:K2"/>
    <mergeCell ref="B2:B3"/>
    <mergeCell ref="C2:C3"/>
    <mergeCell ref="D2:E2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Zakładka Nr 1 - Wykaz środków </vt:lpstr>
      <vt:lpstr>Zakładka Nr 2 - Sprzęt przenośn</vt:lpstr>
      <vt:lpstr>Zakładka Nr 3 - Wykaz pojazdów</vt:lpstr>
      <vt:lpstr>Zakładka Nr 4 - przebieg ubezp.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Justyna Nanaszko</cp:lastModifiedBy>
  <cp:lastPrinted>2017-12-12T09:41:43Z</cp:lastPrinted>
  <dcterms:created xsi:type="dcterms:W3CDTF">2015-12-30T10:49:48Z</dcterms:created>
  <dcterms:modified xsi:type="dcterms:W3CDTF">2019-12-11T10:04:45Z</dcterms:modified>
</cp:coreProperties>
</file>